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ry Cleaning &amp; Emissions\2022 - 2023 Figures\OCT Submissions - Oct 21 - Sept 22\"/>
    </mc:Choice>
  </mc:AlternateContent>
  <bookViews>
    <workbookView xWindow="0" yWindow="0" windowWidth="28800" windowHeight="12435"/>
  </bookViews>
  <sheets>
    <sheet name="Data" sheetId="1" r:id="rId1"/>
    <sheet name="Solv Calc" sheetId="2" r:id="rId2"/>
    <sheet name="DEFRA Formula"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2" l="1"/>
  <c r="B43" i="2"/>
  <c r="A42" i="2"/>
  <c r="G41" i="2"/>
  <c r="F41" i="2"/>
  <c r="F42" i="2" s="1"/>
  <c r="E41" i="2"/>
  <c r="G40" i="2"/>
  <c r="F40" i="2"/>
  <c r="E40" i="2"/>
  <c r="G38" i="2"/>
  <c r="F38" i="2"/>
  <c r="E38" i="2"/>
  <c r="B29" i="2"/>
  <c r="A28" i="2"/>
  <c r="G27" i="2"/>
  <c r="F27" i="2"/>
  <c r="F26" i="2"/>
  <c r="G26" i="2" s="1"/>
  <c r="F25" i="2"/>
  <c r="G25" i="2" s="1"/>
  <c r="F30" i="2" s="1"/>
  <c r="G15" i="2"/>
  <c r="G11" i="2"/>
  <c r="E42" i="2" l="1"/>
  <c r="G39" i="2"/>
  <c r="A44" i="2" s="1"/>
  <c r="E39" i="2"/>
  <c r="F39" i="2" s="1"/>
  <c r="G44" i="2" s="1"/>
  <c r="F31" i="2"/>
  <c r="C57" i="1"/>
  <c r="E57" i="1" l="1"/>
  <c r="D57" i="1"/>
</calcChain>
</file>

<file path=xl/sharedStrings.xml><?xml version="1.0" encoding="utf-8"?>
<sst xmlns="http://schemas.openxmlformats.org/spreadsheetml/2006/main" count="249" uniqueCount="95">
  <si>
    <t xml:space="preserve"> Solvent Inventory </t>
  </si>
  <si>
    <t>WEEK NO</t>
  </si>
  <si>
    <t>DATE</t>
  </si>
  <si>
    <t>LSOL</t>
  </si>
  <si>
    <t>KGDC</t>
  </si>
  <si>
    <t>DRUMS</t>
  </si>
  <si>
    <t>KEY</t>
  </si>
  <si>
    <t>Internal Week Number</t>
  </si>
  <si>
    <t xml:space="preserve">Week commencing date </t>
  </si>
  <si>
    <t>Totals</t>
  </si>
  <si>
    <t>Litres of solvent added to machine per week</t>
  </si>
  <si>
    <t xml:space="preserve">Waste removed shown in Litres </t>
  </si>
  <si>
    <t>Weight of clothes cleaned per week shown in Kilograms</t>
  </si>
  <si>
    <t/>
  </si>
  <si>
    <t>Site:</t>
  </si>
  <si>
    <t>Month and year:</t>
  </si>
  <si>
    <t>Machine:</t>
  </si>
  <si>
    <t>Week ending / Week No.</t>
  </si>
  <si>
    <t>Weight of work processed (kg)</t>
  </si>
  <si>
    <t>Monthly Total Weight (kg)</t>
  </si>
  <si>
    <t>a</t>
  </si>
  <si>
    <t>Solvent used (litres)</t>
  </si>
  <si>
    <t>Monthly Total (litres)</t>
  </si>
  <si>
    <t>c</t>
  </si>
  <si>
    <t>Estimated still residue for month (litres)</t>
  </si>
  <si>
    <t>d</t>
  </si>
  <si>
    <t>Note: Estimate the amount of residue collected so that a draft solvent usage figure can be obtained. You will need to adjust this figure from time to time so that the total for the year corresponds to your waste collection transfer notes.</t>
  </si>
  <si>
    <t xml:space="preserve">Still type / Allowance factor </t>
  </si>
  <si>
    <t>Method of still cleaning</t>
  </si>
  <si>
    <t>Waste Allowance Factor</t>
  </si>
  <si>
    <t>Total</t>
  </si>
  <si>
    <t>Allowance</t>
  </si>
  <si>
    <t>e</t>
  </si>
  <si>
    <t>f</t>
  </si>
  <si>
    <t>= e × d</t>
  </si>
  <si>
    <t>Powder filter rake out</t>
  </si>
  <si>
    <t>Ecological powder rake out</t>
  </si>
  <si>
    <t>x</t>
  </si>
  <si>
    <t>Pumped out</t>
  </si>
  <si>
    <t>Nominal Monthly Solvent Use</t>
  </si>
  <si>
    <t>(litres)</t>
  </si>
  <si>
    <t>g = c - f</t>
  </si>
  <si>
    <t>Solvent emission calculation</t>
  </si>
  <si>
    <t>Type of Solvent</t>
  </si>
  <si>
    <t>Factor: specific gravity of solvent</t>
  </si>
  <si>
    <t>Weight of work / litre of solvent</t>
  </si>
  <si>
    <t>Solvent emitted (should be 20g/kg or less)</t>
  </si>
  <si>
    <t>Weight of solvent used</t>
  </si>
  <si>
    <t>(g/l)</t>
  </si>
  <si>
    <t>(kg / l)</t>
  </si>
  <si>
    <t>g / kg</t>
  </si>
  <si>
    <t>(kg)</t>
  </si>
  <si>
    <t>h</t>
  </si>
  <si>
    <t>j</t>
  </si>
  <si>
    <t>k</t>
  </si>
  <si>
    <t>b</t>
  </si>
  <si>
    <t>= a ÷ g</t>
  </si>
  <si>
    <t>= h ÷  j</t>
  </si>
  <si>
    <t>= g × (h ÷ 1000)</t>
  </si>
  <si>
    <t>Perc</t>
  </si>
  <si>
    <t>Siloxane</t>
  </si>
  <si>
    <t>Hydrocarbon</t>
  </si>
  <si>
    <t>Other</t>
  </si>
  <si>
    <t xml:space="preserve">Solvent Usage Check : </t>
  </si>
  <si>
    <t>Year:</t>
  </si>
  <si>
    <t>Month and Year</t>
  </si>
  <si>
    <t>Annual weight of work processed</t>
  </si>
  <si>
    <t>Annual weight of solvent used</t>
  </si>
  <si>
    <t>Annual solvent emitted per kg of work processed</t>
  </si>
  <si>
    <t>Estimated still residue</t>
  </si>
  <si>
    <t>(Use this to check the total for each method of still cleaning against your waste collection notes, adjust the final months figure as necessary to correspond)</t>
  </si>
  <si>
    <t>l</t>
  </si>
  <si>
    <t>= Total b × 1000 ÷ Total a</t>
  </si>
  <si>
    <t>Machine 1</t>
  </si>
  <si>
    <t>Machine 2</t>
  </si>
  <si>
    <t>Machine 3</t>
  </si>
  <si>
    <t>Machine 4</t>
  </si>
  <si>
    <t>(g/kg)</t>
  </si>
  <si>
    <t>Sub Totals</t>
  </si>
  <si>
    <t>Annual Spot Cleaning Correction Factor (see Note 1):</t>
  </si>
  <si>
    <t>Total annual weight of work processed</t>
  </si>
  <si>
    <t>Total annual weight of solvent used</t>
  </si>
  <si>
    <t>Annual total of solvent emitted per kg of work processed</t>
  </si>
  <si>
    <t>m</t>
  </si>
  <si>
    <t>n</t>
  </si>
  <si>
    <t>p</t>
  </si>
  <si>
    <t>q</t>
  </si>
  <si>
    <t>= Total a</t>
  </si>
  <si>
    <t>= Total b + m</t>
  </si>
  <si>
    <t>= p × 1000 ÷ n</t>
  </si>
  <si>
    <t>(lts)</t>
  </si>
  <si>
    <t>Annual result</t>
  </si>
  <si>
    <t>Weight of work required to comply with regulations (kg):</t>
  </si>
  <si>
    <t>Complies with Regulations?</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</si>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</sst>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10409]0;\(0\)"/>
  </numFmts>
  <fonts count="11" x14ac:knownFonts="1">
    <font>
      <sz val="11"/>
      <color theme="1"/>
      <name val="Calibri"/>
      <family val="2"/>
      <scheme val="minor"/>
    </font>
    <font>
      <b/>
      <sz val="10"/>
      <name val="Arial"/>
      <family val="2"/>
    </font>
    <font>
      <sz val="10"/>
      <name val="Arial"/>
      <family val="2"/>
    </font>
    <font>
      <sz val="10"/>
      <color indexed="8"/>
      <name val="Arial"/>
      <family val="2"/>
    </font>
    <font>
      <sz val="10"/>
      <color rgb="FF000000"/>
      <name val="Arial"/>
      <family val="2"/>
    </font>
    <font>
      <sz val="10"/>
      <color theme="1"/>
      <name val="Arial"/>
      <family val="2"/>
    </font>
    <font>
      <sz val="11"/>
      <color rgb="FF000000"/>
      <name val="Calibri"/>
      <family val="2"/>
      <scheme val="minor"/>
    </font>
    <font>
      <b/>
      <sz val="8"/>
      <name val="Arial"/>
      <family val="2"/>
    </font>
    <font>
      <sz val="8"/>
      <name val="Arial"/>
      <family val="2"/>
    </font>
    <font>
      <sz val="8"/>
      <color indexed="10"/>
      <name val="Arial"/>
      <family val="2"/>
    </font>
    <font>
      <sz val="8"/>
      <color indexed="9"/>
      <name val="Arial"/>
      <family val="2"/>
    </font>
  </fonts>
  <fills count="8">
    <fill>
      <patternFill patternType="none"/>
    </fill>
    <fill>
      <patternFill patternType="gray125"/>
    </fill>
    <fill>
      <patternFill patternType="solid">
        <fgColor indexed="51"/>
        <bgColor indexed="64"/>
      </patternFill>
    </fill>
    <fill>
      <patternFill patternType="solid">
        <fgColor theme="0"/>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wrapText="1"/>
    </xf>
    <xf numFmtId="0" fontId="6" fillId="0" borderId="0"/>
  </cellStyleXfs>
  <cellXfs count="202">
    <xf numFmtId="0" fontId="0" fillId="0" borderId="0" xfId="0"/>
    <xf numFmtId="0" fontId="1" fillId="2" borderId="1" xfId="0" applyFont="1" applyFill="1" applyBorder="1" applyAlignment="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xf numFmtId="0" fontId="1" fillId="2" borderId="4" xfId="0" applyFont="1" applyFill="1" applyBorder="1"/>
    <xf numFmtId="0" fontId="1" fillId="2" borderId="1" xfId="0" applyFont="1" applyFill="1" applyBorder="1" applyAlignment="1">
      <alignment horizontal="center"/>
    </xf>
    <xf numFmtId="14" fontId="2" fillId="0" borderId="6" xfId="0" applyNumberFormat="1" applyFont="1" applyBorder="1" applyAlignment="1">
      <alignment horizontal="center"/>
    </xf>
    <xf numFmtId="0" fontId="2" fillId="0" borderId="0" xfId="0" applyFont="1"/>
    <xf numFmtId="0" fontId="1" fillId="3" borderId="0" xfId="0" applyFont="1" applyFill="1" applyBorder="1" applyAlignment="1">
      <alignment horizontal="center"/>
    </xf>
    <xf numFmtId="0" fontId="1" fillId="0" borderId="11" xfId="0" applyFont="1" applyBorder="1"/>
    <xf numFmtId="0" fontId="3" fillId="0" borderId="13"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0" fillId="0" borderId="0" xfId="0" applyAlignment="1">
      <alignment horizontal="center"/>
    </xf>
    <xf numFmtId="0" fontId="4" fillId="3" borderId="0" xfId="0" applyFont="1" applyFill="1" applyBorder="1"/>
    <xf numFmtId="0" fontId="4" fillId="0" borderId="0" xfId="0" applyFont="1"/>
    <xf numFmtId="0" fontId="5" fillId="0" borderId="0" xfId="0" applyFont="1"/>
    <xf numFmtId="0" fontId="5" fillId="3" borderId="0" xfId="0" applyFont="1" applyFill="1" applyBorder="1"/>
    <xf numFmtId="0" fontId="5" fillId="0" borderId="12" xfId="0" applyFont="1" applyBorder="1" applyAlignment="1">
      <alignment horizontal="center"/>
    </xf>
    <xf numFmtId="0" fontId="5" fillId="0" borderId="0" xfId="0" applyFont="1" applyAlignment="1">
      <alignment horizontal="center"/>
    </xf>
    <xf numFmtId="0" fontId="1" fillId="2" borderId="3" xfId="0" applyFont="1" applyFill="1" applyBorder="1"/>
    <xf numFmtId="1" fontId="1" fillId="2" borderId="2" xfId="0" applyNumberFormat="1" applyFont="1" applyFill="1" applyBorder="1" applyAlignment="1">
      <alignment horizontal="center"/>
    </xf>
    <xf numFmtId="1" fontId="5" fillId="0" borderId="0" xfId="0" applyNumberFormat="1" applyFont="1"/>
    <xf numFmtId="1" fontId="1" fillId="2" borderId="2" xfId="0" applyNumberFormat="1" applyFont="1" applyFill="1" applyBorder="1"/>
    <xf numFmtId="1" fontId="3" fillId="0" borderId="13" xfId="0" applyNumberFormat="1" applyFont="1" applyFill="1" applyBorder="1" applyAlignment="1">
      <alignment horizontal="center" vertical="top" wrapText="1"/>
    </xf>
    <xf numFmtId="1" fontId="0" fillId="0" borderId="0" xfId="0" applyNumberFormat="1"/>
    <xf numFmtId="0" fontId="4" fillId="0" borderId="5" xfId="0" applyNumberFormat="1" applyFont="1" applyFill="1" applyBorder="1" applyAlignment="1">
      <alignment horizontal="center" vertical="top" wrapText="1"/>
    </xf>
    <xf numFmtId="14" fontId="4" fillId="0" borderId="5" xfId="0" applyNumberFormat="1" applyFont="1" applyFill="1" applyBorder="1" applyAlignment="1">
      <alignment horizontal="center" vertical="top" wrapText="1"/>
    </xf>
    <xf numFmtId="165" fontId="4" fillId="0" borderId="5" xfId="0" applyNumberFormat="1" applyFont="1" applyFill="1" applyBorder="1" applyAlignment="1">
      <alignment horizontal="center" vertical="top" wrapText="1"/>
    </xf>
    <xf numFmtId="0" fontId="2" fillId="0" borderId="5" xfId="0" applyFont="1" applyBorder="1" applyAlignment="1">
      <alignment horizontal="center"/>
    </xf>
    <xf numFmtId="14" fontId="2" fillId="0" borderId="5" xfId="0" applyNumberFormat="1" applyFont="1" applyBorder="1" applyAlignment="1">
      <alignment horizontal="center"/>
    </xf>
    <xf numFmtId="165" fontId="4" fillId="0" borderId="5" xfId="2" applyNumberFormat="1" applyFont="1" applyFill="1" applyBorder="1" applyAlignment="1">
      <alignment horizontal="center" vertical="top" wrapText="1"/>
    </xf>
    <xf numFmtId="0" fontId="4" fillId="0" borderId="5" xfId="2" applyNumberFormat="1" applyFont="1" applyFill="1" applyBorder="1" applyAlignment="1">
      <alignment horizontal="center" vertical="top" wrapText="1"/>
    </xf>
    <xf numFmtId="0" fontId="2" fillId="0" borderId="6" xfId="0" applyFont="1" applyBorder="1" applyAlignment="1">
      <alignment horizontal="center"/>
    </xf>
    <xf numFmtId="165" fontId="4" fillId="0" borderId="6" xfId="0" applyNumberFormat="1" applyFont="1" applyFill="1" applyBorder="1" applyAlignment="1">
      <alignment horizontal="center" vertical="top" wrapText="1"/>
    </xf>
    <xf numFmtId="0" fontId="4" fillId="0" borderId="6" xfId="0" applyNumberFormat="1" applyFont="1" applyFill="1" applyBorder="1" applyAlignment="1">
      <alignment horizontal="center" vertical="top" wrapText="1"/>
    </xf>
    <xf numFmtId="0" fontId="2" fillId="0" borderId="16" xfId="0" applyFont="1" applyBorder="1" applyAlignment="1">
      <alignment horizontal="center"/>
    </xf>
    <xf numFmtId="165" fontId="4" fillId="0" borderId="7" xfId="0" applyNumberFormat="1" applyFont="1" applyFill="1" applyBorder="1" applyAlignment="1">
      <alignment horizontal="center" vertical="top" wrapText="1"/>
    </xf>
    <xf numFmtId="165" fontId="4" fillId="0" borderId="5" xfId="0" applyNumberFormat="1" applyFont="1" applyFill="1" applyBorder="1" applyAlignment="1">
      <alignment horizontal="center" vertical="top" wrapText="1" readingOrder="1"/>
    </xf>
    <xf numFmtId="0" fontId="4" fillId="0" borderId="5" xfId="0" applyNumberFormat="1" applyFont="1" applyFill="1" applyBorder="1" applyAlignment="1">
      <alignment horizontal="center" vertical="top" wrapText="1" readingOrder="1"/>
    </xf>
    <xf numFmtId="0" fontId="7" fillId="0" borderId="0" xfId="0" applyFont="1" applyProtection="1"/>
    <xf numFmtId="0" fontId="7" fillId="0" borderId="0" xfId="0" applyFont="1" applyAlignment="1" applyProtection="1">
      <alignment vertical="center"/>
    </xf>
    <xf numFmtId="0" fontId="8" fillId="0" borderId="0" xfId="0" applyFont="1" applyProtection="1"/>
    <xf numFmtId="0" fontId="8" fillId="0" borderId="14" xfId="0" applyFont="1" applyBorder="1" applyProtection="1"/>
    <xf numFmtId="49" fontId="8" fillId="0" borderId="0" xfId="0" applyNumberFormat="1" applyFont="1" applyBorder="1" applyAlignment="1" applyProtection="1">
      <alignment horizontal="center" vertical="center" wrapText="1"/>
    </xf>
    <xf numFmtId="0" fontId="7" fillId="0" borderId="15" xfId="0" applyFont="1" applyBorder="1" applyAlignment="1" applyProtection="1">
      <alignment horizontal="left" vertical="center"/>
    </xf>
    <xf numFmtId="0" fontId="7" fillId="0" borderId="15" xfId="0" applyFont="1" applyBorder="1" applyAlignment="1" applyProtection="1">
      <alignment horizontal="center" vertical="center"/>
    </xf>
    <xf numFmtId="0" fontId="8" fillId="0" borderId="0" xfId="0" applyFont="1" applyBorder="1" applyAlignment="1" applyProtection="1">
      <alignment horizontal="center" vertical="center" wrapText="1"/>
    </xf>
    <xf numFmtId="49" fontId="8" fillId="4" borderId="5"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vertical="center" wrapText="1"/>
    </xf>
    <xf numFmtId="49" fontId="7" fillId="0" borderId="0" xfId="0" applyNumberFormat="1" applyFont="1" applyAlignment="1" applyProtection="1">
      <alignment horizontal="center" vertical="center" wrapText="1"/>
    </xf>
    <xf numFmtId="0" fontId="8" fillId="0" borderId="0" xfId="0" applyFont="1" applyAlignment="1" applyProtection="1">
      <alignment horizontal="center" vertical="center"/>
    </xf>
    <xf numFmtId="0" fontId="8" fillId="5" borderId="5" xfId="0" applyFont="1" applyFill="1" applyBorder="1" applyAlignment="1" applyProtection="1">
      <alignment horizontal="center" vertical="center" wrapText="1"/>
    </xf>
    <xf numFmtId="0" fontId="7" fillId="0" borderId="15" xfId="0" applyFont="1" applyBorder="1" applyAlignment="1" applyProtection="1">
      <alignment horizontal="left" vertical="top"/>
    </xf>
    <xf numFmtId="0" fontId="7" fillId="0" borderId="18" xfId="0" applyFont="1" applyBorder="1" applyAlignment="1" applyProtection="1">
      <alignment horizontal="left" vertical="top"/>
    </xf>
    <xf numFmtId="0" fontId="7" fillId="5" borderId="5"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6" borderId="5" xfId="0" applyFont="1" applyFill="1" applyBorder="1" applyAlignment="1" applyProtection="1">
      <alignment horizontal="center" vertical="center"/>
    </xf>
    <xf numFmtId="0" fontId="8" fillId="0" borderId="5"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7" fillId="0" borderId="0" xfId="0" applyFont="1" applyBorder="1" applyAlignment="1" applyProtection="1">
      <alignment horizontal="left" vertical="center"/>
    </xf>
    <xf numFmtId="0" fontId="8" fillId="0" borderId="5" xfId="0" applyFont="1" applyBorder="1" applyAlignment="1" applyProtection="1">
      <alignment horizontal="center" vertical="center"/>
    </xf>
    <xf numFmtId="0" fontId="8" fillId="0" borderId="5" xfId="0" applyFont="1" applyFill="1" applyBorder="1" applyAlignment="1" applyProtection="1">
      <alignment horizontal="center" vertical="center"/>
    </xf>
    <xf numFmtId="0" fontId="7" fillId="0" borderId="9" xfId="0" applyFont="1" applyBorder="1" applyAlignment="1" applyProtection="1">
      <alignment horizontal="center" vertical="center"/>
    </xf>
    <xf numFmtId="0" fontId="8" fillId="0" borderId="8" xfId="0" quotePrefix="1" applyFont="1" applyBorder="1" applyAlignment="1" applyProtection="1">
      <alignment horizontal="center" vertical="center"/>
    </xf>
    <xf numFmtId="0" fontId="9" fillId="0" borderId="0" xfId="0" applyFont="1" applyFill="1" applyBorder="1" applyAlignment="1" applyProtection="1">
      <alignment horizontal="left" vertical="center"/>
    </xf>
    <xf numFmtId="0" fontId="8" fillId="0" borderId="0" xfId="0" applyFont="1" applyBorder="1" applyAlignment="1" applyProtection="1">
      <alignment vertical="center"/>
    </xf>
    <xf numFmtId="0" fontId="8" fillId="0" borderId="0" xfId="0" applyFont="1" applyFill="1" applyBorder="1" applyAlignment="1" applyProtection="1">
      <alignment horizontal="center" vertical="center"/>
      <protection locked="0"/>
    </xf>
    <xf numFmtId="0" fontId="7" fillId="0" borderId="5" xfId="0" quotePrefix="1" applyFont="1" applyFill="1" applyBorder="1" applyAlignment="1" applyProtection="1">
      <alignment horizontal="center" vertical="top"/>
    </xf>
    <xf numFmtId="0" fontId="7" fillId="6" borderId="5"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7" fillId="0" borderId="0" xfId="0" quotePrefix="1" applyFont="1" applyFill="1" applyBorder="1" applyAlignment="1" applyProtection="1">
      <alignment horizontal="center" vertical="top"/>
    </xf>
    <xf numFmtId="0" fontId="7" fillId="0" borderId="0" xfId="0" applyFont="1" applyFill="1" applyBorder="1" applyAlignment="1" applyProtection="1">
      <alignment horizontal="center" vertical="center"/>
    </xf>
    <xf numFmtId="0" fontId="8" fillId="0" borderId="0" xfId="0" applyFont="1" applyFill="1" applyProtection="1"/>
    <xf numFmtId="0" fontId="8" fillId="0" borderId="5" xfId="0" applyFont="1" applyFill="1" applyBorder="1" applyAlignment="1" applyProtection="1">
      <alignment horizontal="center" vertical="center" wrapText="1"/>
    </xf>
    <xf numFmtId="0" fontId="8" fillId="0" borderId="7" xfId="0" applyFont="1" applyBorder="1" applyAlignment="1" applyProtection="1">
      <alignment horizontal="center" vertical="center" wrapText="1"/>
    </xf>
    <xf numFmtId="0" fontId="7" fillId="0" borderId="9"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8" fillId="0" borderId="8" xfId="0" quotePrefix="1"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4" borderId="5" xfId="0" applyFont="1" applyFill="1" applyBorder="1" applyAlignment="1" applyProtection="1">
      <alignment horizontal="center"/>
      <protection locked="0"/>
    </xf>
    <xf numFmtId="0" fontId="8" fillId="0" borderId="5" xfId="0" applyFont="1" applyBorder="1" applyAlignment="1" applyProtection="1">
      <alignment horizontal="center"/>
    </xf>
    <xf numFmtId="2" fontId="7" fillId="6" borderId="5" xfId="0" applyNumberFormat="1" applyFont="1" applyFill="1" applyBorder="1" applyAlignment="1" applyProtection="1"/>
    <xf numFmtId="2" fontId="7" fillId="6" borderId="5" xfId="0" applyNumberFormat="1" applyFont="1" applyFill="1" applyBorder="1" applyAlignment="1" applyProtection="1">
      <alignment horizontal="center"/>
    </xf>
    <xf numFmtId="2" fontId="10" fillId="0" borderId="0" xfId="0" applyNumberFormat="1" applyFont="1" applyProtection="1"/>
    <xf numFmtId="0" fontId="10" fillId="0" borderId="0" xfId="0" applyFont="1" applyBorder="1" applyAlignment="1" applyProtection="1">
      <alignment horizontal="center" vertical="center"/>
    </xf>
    <xf numFmtId="0" fontId="7" fillId="7" borderId="0" xfId="0" applyFont="1" applyFill="1" applyBorder="1" applyAlignment="1" applyProtection="1">
      <alignment horizontal="center" vertical="center"/>
    </xf>
    <xf numFmtId="0" fontId="7" fillId="0" borderId="0" xfId="0" applyFont="1" applyAlignment="1" applyProtection="1">
      <alignment horizontal="right" vertical="center"/>
    </xf>
    <xf numFmtId="49" fontId="7" fillId="0" borderId="0" xfId="0" applyNumberFormat="1" applyFont="1" applyAlignment="1" applyProtection="1">
      <alignment horizontal="center" vertical="center"/>
      <protection locked="0"/>
    </xf>
    <xf numFmtId="0" fontId="7" fillId="0" borderId="9" xfId="0" applyFont="1" applyBorder="1" applyAlignment="1" applyProtection="1">
      <alignment horizontal="center" vertical="center" wrapText="1"/>
    </xf>
    <xf numFmtId="0" fontId="7" fillId="0" borderId="8" xfId="0" quotePrefix="1" applyFont="1" applyBorder="1" applyAlignment="1" applyProtection="1">
      <alignment horizontal="center" vertical="center" wrapText="1"/>
    </xf>
    <xf numFmtId="49" fontId="7" fillId="6" borderId="8" xfId="0" applyNumberFormat="1" applyFont="1" applyFill="1" applyBorder="1" applyAlignment="1" applyProtection="1">
      <alignment horizontal="center" vertical="center"/>
    </xf>
    <xf numFmtId="1" fontId="7" fillId="6" borderId="5" xfId="0" applyNumberFormat="1" applyFont="1" applyFill="1" applyBorder="1" applyAlignment="1" applyProtection="1">
      <alignment horizontal="center" vertical="center"/>
    </xf>
    <xf numFmtId="2" fontId="7" fillId="6" borderId="8" xfId="0" applyNumberFormat="1" applyFont="1" applyFill="1" applyBorder="1" applyAlignment="1" applyProtection="1">
      <alignment horizontal="center" vertical="center"/>
    </xf>
    <xf numFmtId="2" fontId="7" fillId="6" borderId="5" xfId="0" applyNumberFormat="1" applyFont="1" applyFill="1" applyBorder="1" applyAlignment="1" applyProtection="1">
      <alignment horizontal="center" vertical="center"/>
    </xf>
    <xf numFmtId="164" fontId="7" fillId="6" borderId="5" xfId="0" applyNumberFormat="1" applyFont="1" applyFill="1" applyBorder="1" applyAlignment="1" applyProtection="1">
      <alignment horizontal="center"/>
    </xf>
    <xf numFmtId="1" fontId="7" fillId="6" borderId="9" xfId="0" applyNumberFormat="1" applyFont="1" applyFill="1" applyBorder="1" applyAlignment="1" applyProtection="1">
      <alignment horizontal="center" vertical="center"/>
    </xf>
    <xf numFmtId="2" fontId="7" fillId="6" borderId="23" xfId="0" applyNumberFormat="1" applyFont="1" applyFill="1" applyBorder="1" applyAlignment="1" applyProtection="1">
      <alignment horizontal="center" vertical="center"/>
    </xf>
    <xf numFmtId="164" fontId="7" fillId="6" borderId="9" xfId="0" applyNumberFormat="1" applyFont="1" applyFill="1" applyBorder="1" applyAlignment="1" applyProtection="1">
      <alignment horizontal="center"/>
    </xf>
    <xf numFmtId="49" fontId="7" fillId="0" borderId="19" xfId="0" applyNumberFormat="1" applyFont="1" applyFill="1" applyBorder="1" applyAlignment="1" applyProtection="1">
      <alignment horizontal="center" vertical="center" wrapText="1"/>
    </xf>
    <xf numFmtId="1" fontId="7" fillId="6" borderId="4" xfId="0" applyNumberFormat="1" applyFont="1" applyFill="1" applyBorder="1" applyAlignment="1" applyProtection="1">
      <alignment horizontal="center" vertical="center"/>
    </xf>
    <xf numFmtId="2" fontId="7" fillId="6" borderId="4" xfId="0" applyNumberFormat="1" applyFont="1" applyFill="1" applyBorder="1" applyAlignment="1" applyProtection="1">
      <alignment horizontal="center" vertical="center"/>
    </xf>
    <xf numFmtId="0" fontId="8" fillId="0" borderId="19" xfId="0" applyFont="1" applyBorder="1" applyProtection="1"/>
    <xf numFmtId="164" fontId="7" fillId="6"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7" fillId="0" borderId="0" xfId="0" applyNumberFormat="1"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2" fillId="0" borderId="27" xfId="0" applyFont="1" applyBorder="1"/>
    <xf numFmtId="0" fontId="2" fillId="0" borderId="28" xfId="0" applyFont="1" applyBorder="1"/>
    <xf numFmtId="0" fontId="5" fillId="0" borderId="28" xfId="0" applyFont="1" applyBorder="1"/>
    <xf numFmtId="0" fontId="5" fillId="0" borderId="29" xfId="0" applyFont="1" applyBorder="1"/>
    <xf numFmtId="0" fontId="5" fillId="0" borderId="25" xfId="0" applyFont="1" applyBorder="1"/>
    <xf numFmtId="0" fontId="5" fillId="0" borderId="30" xfId="0" applyFont="1" applyBorder="1"/>
    <xf numFmtId="0" fontId="5" fillId="0" borderId="31" xfId="0" applyFont="1" applyBorder="1"/>
    <xf numFmtId="0" fontId="7" fillId="0" borderId="0" xfId="0" applyFont="1" applyBorder="1" applyAlignment="1" applyProtection="1">
      <alignment horizontal="right" vertical="center"/>
    </xf>
    <xf numFmtId="0" fontId="8" fillId="0" borderId="10"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xf>
    <xf numFmtId="0" fontId="8" fillId="0" borderId="5" xfId="0" applyFont="1" applyBorder="1" applyAlignment="1" applyProtection="1"/>
    <xf numFmtId="0" fontId="8" fillId="0" borderId="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8" fillId="0" borderId="10"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8" fillId="0" borderId="5" xfId="0" applyFont="1" applyBorder="1" applyAlignment="1" applyProtection="1">
      <alignment horizontal="center" vertical="center" wrapText="1"/>
    </xf>
    <xf numFmtId="0" fontId="8" fillId="0" borderId="5"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9"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8" fillId="0" borderId="5" xfId="0" applyFont="1" applyBorder="1" applyAlignment="1" applyProtection="1">
      <alignment horizontal="left" vertical="center"/>
    </xf>
    <xf numFmtId="0" fontId="8" fillId="0" borderId="5" xfId="0" applyFont="1" applyBorder="1" applyAlignment="1" applyProtection="1">
      <alignment vertical="center"/>
    </xf>
    <xf numFmtId="0" fontId="8" fillId="0" borderId="7"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49" fontId="7" fillId="4" borderId="0" xfId="0" applyNumberFormat="1" applyFont="1" applyFill="1" applyAlignment="1" applyProtection="1">
      <alignment horizontal="left"/>
      <protection locked="0"/>
    </xf>
    <xf numFmtId="0" fontId="7" fillId="0" borderId="0" xfId="0" applyFont="1" applyAlignment="1" applyProtection="1">
      <alignment horizontal="center" vertical="center"/>
    </xf>
    <xf numFmtId="49" fontId="7" fillId="4" borderId="0" xfId="0" applyNumberFormat="1" applyFont="1" applyFill="1" applyAlignment="1" applyProtection="1">
      <alignment horizontal="center" vertical="center" wrapText="1"/>
    </xf>
    <xf numFmtId="49" fontId="7" fillId="4" borderId="0" xfId="0" applyNumberFormat="1" applyFont="1" applyFill="1" applyAlignment="1" applyProtection="1">
      <alignment horizontal="left" vertical="center"/>
      <protection locked="0"/>
    </xf>
    <xf numFmtId="49" fontId="8" fillId="4" borderId="7" xfId="0" applyNumberFormat="1" applyFont="1" applyFill="1" applyBorder="1" applyAlignment="1" applyProtection="1">
      <alignment horizontal="center"/>
      <protection locked="0"/>
    </xf>
    <xf numFmtId="49" fontId="8" fillId="4" borderId="16" xfId="0" applyNumberFormat="1" applyFont="1" applyFill="1" applyBorder="1" applyAlignment="1" applyProtection="1">
      <alignment horizontal="center"/>
      <protection locked="0"/>
    </xf>
    <xf numFmtId="0" fontId="8" fillId="0" borderId="0" xfId="0" applyFont="1" applyAlignment="1" applyProtection="1">
      <alignment horizontal="left" vertical="center"/>
    </xf>
    <xf numFmtId="0" fontId="8" fillId="0" borderId="17" xfId="0" applyFont="1" applyBorder="1" applyAlignment="1" applyProtection="1">
      <alignment horizontal="left" vertical="center"/>
    </xf>
    <xf numFmtId="0" fontId="8" fillId="4" borderId="7"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0" borderId="0" xfId="0" applyFont="1" applyAlignment="1">
      <alignment horizontal="left" vertical="center"/>
    </xf>
    <xf numFmtId="0" fontId="8" fillId="0" borderId="17" xfId="0" applyFont="1" applyBorder="1" applyAlignment="1">
      <alignment horizontal="left" vertical="center"/>
    </xf>
    <xf numFmtId="0" fontId="7" fillId="0" borderId="5"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1" fontId="7" fillId="6" borderId="11" xfId="0" applyNumberFormat="1" applyFont="1" applyFill="1" applyBorder="1" applyAlignment="1" applyProtection="1">
      <alignment horizontal="center" vertical="center"/>
    </xf>
    <xf numFmtId="1" fontId="7" fillId="6" borderId="24" xfId="0" applyNumberFormat="1" applyFont="1" applyFill="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7" borderId="4" xfId="0" applyFont="1" applyFill="1" applyBorder="1" applyAlignment="1" applyProtection="1">
      <alignment horizontal="center" vertical="center"/>
    </xf>
    <xf numFmtId="0" fontId="7" fillId="0" borderId="22" xfId="0" quotePrefix="1" applyFont="1" applyBorder="1" applyAlignment="1" applyProtection="1">
      <alignment horizontal="center" vertical="center" wrapText="1"/>
    </xf>
    <xf numFmtId="0" fontId="7" fillId="0" borderId="18" xfId="0" quotePrefix="1" applyFont="1" applyBorder="1" applyAlignment="1" applyProtection="1">
      <alignment horizontal="center" vertical="center" wrapText="1"/>
    </xf>
    <xf numFmtId="0" fontId="7" fillId="0" borderId="5" xfId="0" quotePrefix="1" applyFont="1" applyBorder="1" applyAlignment="1" applyProtection="1">
      <alignment horizontal="center" vertical="center" wrapText="1"/>
    </xf>
    <xf numFmtId="1" fontId="7" fillId="6" borderId="4" xfId="0" applyNumberFormat="1" applyFont="1" applyFill="1" applyBorder="1" applyAlignment="1" applyProtection="1">
      <alignment horizontal="center" vertical="center"/>
    </xf>
    <xf numFmtId="2" fontId="7" fillId="6" borderId="4" xfId="0" applyNumberFormat="1" applyFont="1" applyFill="1" applyBorder="1" applyAlignment="1" applyProtection="1">
      <alignment horizontal="center" vertical="center"/>
    </xf>
    <xf numFmtId="0" fontId="7" fillId="0" borderId="4" xfId="0" applyFont="1" applyBorder="1" applyAlignment="1" applyProtection="1">
      <alignment horizontal="center" vertical="center"/>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xf>
    <xf numFmtId="0" fontId="8" fillId="0" borderId="21"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5" xfId="0" applyFont="1" applyBorder="1" applyAlignment="1" applyProtection="1">
      <alignment horizontal="center" vertical="center"/>
    </xf>
    <xf numFmtId="49" fontId="7" fillId="6" borderId="15" xfId="0" applyNumberFormat="1" applyFont="1" applyFill="1" applyBorder="1" applyAlignment="1" applyProtection="1">
      <alignment horizontal="lef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abSelected="1" topLeftCell="A28" workbookViewId="0">
      <selection activeCell="H39" sqref="H39"/>
    </sheetView>
  </sheetViews>
  <sheetFormatPr defaultRowHeight="15" x14ac:dyDescent="0.25"/>
  <cols>
    <col min="1" max="1" width="10" customWidth="1"/>
    <col min="2" max="2" width="10.42578125" customWidth="1"/>
    <col min="3" max="3" width="10.42578125" style="25" customWidth="1"/>
    <col min="4" max="4" width="10" customWidth="1"/>
    <col min="5" max="5" width="9.7109375" customWidth="1"/>
    <col min="7" max="7" width="14" customWidth="1"/>
    <col min="8" max="8" width="72.7109375" customWidth="1"/>
  </cols>
  <sheetData>
    <row r="1" spans="1:8" ht="15.75" thickBot="1" x14ac:dyDescent="0.3">
      <c r="A1" s="1" t="s">
        <v>0</v>
      </c>
      <c r="B1" s="2"/>
      <c r="C1" s="21"/>
      <c r="D1" s="2"/>
      <c r="E1" s="3"/>
      <c r="F1" s="16"/>
      <c r="G1" s="16"/>
      <c r="H1" s="16"/>
    </row>
    <row r="2" spans="1:8" ht="15.75" thickBot="1" x14ac:dyDescent="0.3">
      <c r="A2" s="16"/>
      <c r="B2" s="16"/>
      <c r="C2" s="22"/>
      <c r="D2" s="16"/>
      <c r="E2" s="16"/>
      <c r="F2" s="16"/>
      <c r="G2" s="16"/>
      <c r="H2" s="16"/>
    </row>
    <row r="3" spans="1:8" ht="15.75" thickBot="1" x14ac:dyDescent="0.3">
      <c r="A3" s="4" t="s">
        <v>1</v>
      </c>
      <c r="B3" s="5" t="s">
        <v>2</v>
      </c>
      <c r="C3" s="23" t="s">
        <v>3</v>
      </c>
      <c r="D3" s="5" t="s">
        <v>4</v>
      </c>
      <c r="E3" s="20" t="s">
        <v>5</v>
      </c>
      <c r="F3" s="16"/>
      <c r="G3" s="6" t="s">
        <v>6</v>
      </c>
      <c r="H3" s="3"/>
    </row>
    <row r="4" spans="1:8" x14ac:dyDescent="0.25">
      <c r="A4" s="26">
        <v>2</v>
      </c>
      <c r="B4" s="27">
        <v>44470</v>
      </c>
      <c r="C4" s="28">
        <v>0</v>
      </c>
      <c r="D4" s="28">
        <v>165</v>
      </c>
      <c r="E4" s="28"/>
      <c r="F4" s="8"/>
      <c r="G4" s="114" t="s">
        <v>1</v>
      </c>
      <c r="H4" s="115" t="s">
        <v>7</v>
      </c>
    </row>
    <row r="5" spans="1:8" x14ac:dyDescent="0.25">
      <c r="A5" s="26">
        <v>3</v>
      </c>
      <c r="B5" s="27">
        <v>44477</v>
      </c>
      <c r="C5" s="28">
        <v>0</v>
      </c>
      <c r="D5" s="28">
        <v>163</v>
      </c>
      <c r="E5" s="26" t="s">
        <v>13</v>
      </c>
      <c r="F5" s="16"/>
      <c r="G5" s="114" t="s">
        <v>2</v>
      </c>
      <c r="H5" s="116" t="s">
        <v>8</v>
      </c>
    </row>
    <row r="6" spans="1:8" x14ac:dyDescent="0.25">
      <c r="A6" s="26">
        <v>4</v>
      </c>
      <c r="B6" s="27">
        <v>44484</v>
      </c>
      <c r="C6" s="28">
        <v>20</v>
      </c>
      <c r="D6" s="28">
        <v>180</v>
      </c>
      <c r="E6" s="26" t="s">
        <v>13</v>
      </c>
      <c r="F6" s="16"/>
      <c r="G6" s="117" t="s">
        <v>3</v>
      </c>
      <c r="H6" s="118" t="s">
        <v>10</v>
      </c>
    </row>
    <row r="7" spans="1:8" x14ac:dyDescent="0.25">
      <c r="A7" s="26">
        <v>5</v>
      </c>
      <c r="B7" s="27">
        <v>44491</v>
      </c>
      <c r="C7" s="28">
        <v>0</v>
      </c>
      <c r="D7" s="28">
        <v>183</v>
      </c>
      <c r="E7" s="26" t="s">
        <v>13</v>
      </c>
      <c r="F7" s="16"/>
      <c r="G7" s="117" t="s">
        <v>4</v>
      </c>
      <c r="H7" s="118" t="s">
        <v>12</v>
      </c>
    </row>
    <row r="8" spans="1:8" ht="15.75" thickBot="1" x14ac:dyDescent="0.3">
      <c r="A8" s="26">
        <v>6</v>
      </c>
      <c r="B8" s="27">
        <v>44498</v>
      </c>
      <c r="C8" s="28">
        <v>0</v>
      </c>
      <c r="D8" s="28">
        <v>178</v>
      </c>
      <c r="E8" s="26" t="s">
        <v>13</v>
      </c>
      <c r="F8" s="16"/>
      <c r="G8" s="119" t="s">
        <v>5</v>
      </c>
      <c r="H8" s="120" t="s">
        <v>11</v>
      </c>
    </row>
    <row r="9" spans="1:8" x14ac:dyDescent="0.25">
      <c r="A9" s="26">
        <v>7</v>
      </c>
      <c r="B9" s="27">
        <v>44505</v>
      </c>
      <c r="C9" s="28">
        <v>0</v>
      </c>
      <c r="D9" s="28">
        <v>175</v>
      </c>
      <c r="E9" s="26" t="s">
        <v>13</v>
      </c>
      <c r="F9" s="16"/>
      <c r="G9" s="17"/>
      <c r="H9" s="17"/>
    </row>
    <row r="10" spans="1:8" x14ac:dyDescent="0.25">
      <c r="A10" s="29">
        <v>8</v>
      </c>
      <c r="B10" s="30">
        <v>44512</v>
      </c>
      <c r="C10" s="28">
        <v>0</v>
      </c>
      <c r="D10" s="28">
        <v>184</v>
      </c>
      <c r="E10" s="26" t="s">
        <v>13</v>
      </c>
      <c r="F10" s="16"/>
      <c r="G10" s="17"/>
      <c r="H10" s="17"/>
    </row>
    <row r="11" spans="1:8" x14ac:dyDescent="0.25">
      <c r="A11" s="26">
        <v>9</v>
      </c>
      <c r="B11" s="27">
        <v>44519</v>
      </c>
      <c r="C11" s="28">
        <v>0</v>
      </c>
      <c r="D11" s="28">
        <v>117</v>
      </c>
      <c r="E11" s="26" t="s">
        <v>13</v>
      </c>
      <c r="F11" s="16"/>
      <c r="G11" s="17"/>
      <c r="H11" s="17"/>
    </row>
    <row r="12" spans="1:8" x14ac:dyDescent="0.25">
      <c r="A12" s="29">
        <v>10</v>
      </c>
      <c r="B12" s="30">
        <v>44526</v>
      </c>
      <c r="C12" s="31">
        <v>15</v>
      </c>
      <c r="D12" s="31">
        <v>159</v>
      </c>
      <c r="E12" s="32" t="s">
        <v>13</v>
      </c>
      <c r="F12" s="16"/>
      <c r="G12" s="17"/>
      <c r="H12" s="17"/>
    </row>
    <row r="13" spans="1:8" x14ac:dyDescent="0.25">
      <c r="A13" s="29">
        <v>11</v>
      </c>
      <c r="B13" s="30">
        <v>44533</v>
      </c>
      <c r="C13" s="31">
        <v>0</v>
      </c>
      <c r="D13" s="31">
        <v>171</v>
      </c>
      <c r="E13" s="32" t="s">
        <v>13</v>
      </c>
      <c r="F13" s="16"/>
      <c r="G13" s="17"/>
      <c r="H13" s="17"/>
    </row>
    <row r="14" spans="1:8" x14ac:dyDescent="0.25">
      <c r="A14" s="29">
        <v>12</v>
      </c>
      <c r="B14" s="30">
        <v>44540</v>
      </c>
      <c r="C14" s="31">
        <v>0</v>
      </c>
      <c r="D14" s="31">
        <v>122</v>
      </c>
      <c r="E14" s="32" t="s">
        <v>13</v>
      </c>
      <c r="F14" s="16"/>
      <c r="G14" s="17"/>
      <c r="H14" s="17"/>
    </row>
    <row r="15" spans="1:8" x14ac:dyDescent="0.25">
      <c r="A15" s="29">
        <v>13</v>
      </c>
      <c r="B15" s="30">
        <v>44547</v>
      </c>
      <c r="C15" s="31">
        <v>0</v>
      </c>
      <c r="D15" s="31">
        <v>158</v>
      </c>
      <c r="E15" s="32" t="s">
        <v>13</v>
      </c>
      <c r="F15" s="16"/>
      <c r="G15" s="17"/>
      <c r="H15" s="17"/>
    </row>
    <row r="16" spans="1:8" x14ac:dyDescent="0.25">
      <c r="A16" s="33">
        <v>14</v>
      </c>
      <c r="B16" s="7">
        <v>44554</v>
      </c>
      <c r="C16" s="34">
        <v>0</v>
      </c>
      <c r="D16" s="34">
        <v>67</v>
      </c>
      <c r="E16" s="35" t="s">
        <v>13</v>
      </c>
      <c r="F16" s="16"/>
      <c r="G16" s="17"/>
      <c r="H16" s="17"/>
    </row>
    <row r="17" spans="1:8" x14ac:dyDescent="0.25">
      <c r="A17" s="36">
        <v>15</v>
      </c>
      <c r="B17" s="30">
        <v>44561</v>
      </c>
      <c r="C17" s="28">
        <v>0</v>
      </c>
      <c r="D17" s="28">
        <v>67</v>
      </c>
      <c r="E17" s="26" t="s">
        <v>13</v>
      </c>
      <c r="F17" s="16"/>
      <c r="G17" s="17"/>
      <c r="H17" s="17"/>
    </row>
    <row r="18" spans="1:8" x14ac:dyDescent="0.25">
      <c r="A18" s="29">
        <v>16</v>
      </c>
      <c r="B18" s="30">
        <v>44568</v>
      </c>
      <c r="C18" s="28">
        <v>0</v>
      </c>
      <c r="D18" s="37">
        <v>98</v>
      </c>
      <c r="E18" s="26" t="s">
        <v>13</v>
      </c>
      <c r="F18" s="16"/>
      <c r="G18" s="17"/>
      <c r="H18" s="17"/>
    </row>
    <row r="19" spans="1:8" x14ac:dyDescent="0.25">
      <c r="A19" s="29">
        <v>17</v>
      </c>
      <c r="B19" s="30">
        <v>44575</v>
      </c>
      <c r="C19" s="28">
        <v>0</v>
      </c>
      <c r="D19" s="28">
        <v>77</v>
      </c>
      <c r="E19" s="26" t="s">
        <v>13</v>
      </c>
      <c r="F19" s="16"/>
      <c r="G19" s="17"/>
      <c r="H19" s="17"/>
    </row>
    <row r="20" spans="1:8" x14ac:dyDescent="0.25">
      <c r="A20" s="29">
        <v>18</v>
      </c>
      <c r="B20" s="30">
        <v>44582</v>
      </c>
      <c r="C20" s="28">
        <v>20</v>
      </c>
      <c r="D20" s="28">
        <v>119</v>
      </c>
      <c r="E20" s="26" t="s">
        <v>13</v>
      </c>
      <c r="F20" s="16"/>
      <c r="G20" s="17"/>
      <c r="H20" s="17"/>
    </row>
    <row r="21" spans="1:8" x14ac:dyDescent="0.25">
      <c r="A21" s="29">
        <v>19</v>
      </c>
      <c r="B21" s="30">
        <v>44589</v>
      </c>
      <c r="C21" s="28">
        <v>0</v>
      </c>
      <c r="D21" s="28">
        <v>130</v>
      </c>
      <c r="E21" s="26" t="s">
        <v>13</v>
      </c>
      <c r="F21" s="16"/>
      <c r="G21" s="17"/>
      <c r="H21" s="17"/>
    </row>
    <row r="22" spans="1:8" x14ac:dyDescent="0.25">
      <c r="A22" s="29">
        <v>20</v>
      </c>
      <c r="B22" s="30">
        <v>44596</v>
      </c>
      <c r="C22" s="28">
        <v>0</v>
      </c>
      <c r="D22" s="28">
        <v>199</v>
      </c>
      <c r="E22" s="26" t="s">
        <v>13</v>
      </c>
      <c r="F22" s="16"/>
      <c r="G22" s="17"/>
      <c r="H22" s="17"/>
    </row>
    <row r="23" spans="1:8" x14ac:dyDescent="0.25">
      <c r="A23" s="29">
        <v>21</v>
      </c>
      <c r="B23" s="30">
        <v>44603</v>
      </c>
      <c r="C23" s="28">
        <v>0</v>
      </c>
      <c r="D23" s="28">
        <v>154</v>
      </c>
      <c r="E23" s="26" t="s">
        <v>13</v>
      </c>
      <c r="F23" s="16"/>
      <c r="G23" s="17"/>
      <c r="H23" s="17"/>
    </row>
    <row r="24" spans="1:8" x14ac:dyDescent="0.25">
      <c r="A24" s="29">
        <v>22</v>
      </c>
      <c r="B24" s="30">
        <v>44610</v>
      </c>
      <c r="C24" s="28">
        <v>0</v>
      </c>
      <c r="D24" s="28">
        <v>109</v>
      </c>
      <c r="E24" s="26" t="s">
        <v>13</v>
      </c>
      <c r="F24" s="16"/>
      <c r="G24" s="17"/>
      <c r="H24" s="17"/>
    </row>
    <row r="25" spans="1:8" x14ac:dyDescent="0.25">
      <c r="A25" s="29">
        <v>23</v>
      </c>
      <c r="B25" s="30">
        <v>44617</v>
      </c>
      <c r="C25" s="28">
        <v>0</v>
      </c>
      <c r="D25" s="28">
        <v>128</v>
      </c>
      <c r="E25" s="26" t="s">
        <v>13</v>
      </c>
      <c r="F25" s="16"/>
      <c r="G25" s="17"/>
      <c r="H25" s="17"/>
    </row>
    <row r="26" spans="1:8" x14ac:dyDescent="0.25">
      <c r="A26" s="29">
        <v>24</v>
      </c>
      <c r="B26" s="30">
        <v>44624</v>
      </c>
      <c r="C26" s="28">
        <v>0</v>
      </c>
      <c r="D26" s="28">
        <v>132</v>
      </c>
      <c r="E26" s="26" t="s">
        <v>13</v>
      </c>
      <c r="F26" s="16"/>
      <c r="G26" s="17"/>
      <c r="H26" s="17"/>
    </row>
    <row r="27" spans="1:8" x14ac:dyDescent="0.25">
      <c r="A27" s="29">
        <v>25</v>
      </c>
      <c r="B27" s="30">
        <v>44631</v>
      </c>
      <c r="C27" s="28">
        <v>0</v>
      </c>
      <c r="D27" s="28">
        <v>124</v>
      </c>
      <c r="E27" s="26" t="s">
        <v>13</v>
      </c>
      <c r="F27" s="16"/>
      <c r="G27" s="17"/>
      <c r="H27" s="17"/>
    </row>
    <row r="28" spans="1:8" x14ac:dyDescent="0.25">
      <c r="A28" s="29">
        <v>26</v>
      </c>
      <c r="B28" s="30">
        <v>44638</v>
      </c>
      <c r="C28" s="28">
        <v>0</v>
      </c>
      <c r="D28" s="28">
        <v>143</v>
      </c>
      <c r="E28" s="26" t="s">
        <v>13</v>
      </c>
      <c r="F28" s="16"/>
      <c r="G28" s="17"/>
      <c r="H28" s="17"/>
    </row>
    <row r="29" spans="1:8" x14ac:dyDescent="0.25">
      <c r="A29" s="29">
        <v>27</v>
      </c>
      <c r="B29" s="30">
        <v>44645</v>
      </c>
      <c r="C29" s="28">
        <v>0</v>
      </c>
      <c r="D29" s="28">
        <v>145</v>
      </c>
      <c r="E29" s="26" t="s">
        <v>13</v>
      </c>
      <c r="F29" s="16"/>
      <c r="G29" s="17"/>
      <c r="H29" s="17"/>
    </row>
    <row r="30" spans="1:8" x14ac:dyDescent="0.25">
      <c r="A30" s="29">
        <v>28</v>
      </c>
      <c r="B30" s="30">
        <v>44652</v>
      </c>
      <c r="C30" s="31">
        <v>0</v>
      </c>
      <c r="D30" s="31">
        <v>114</v>
      </c>
      <c r="E30" s="32" t="s">
        <v>13</v>
      </c>
      <c r="F30" s="16"/>
      <c r="G30" s="17"/>
      <c r="H30" s="17"/>
    </row>
    <row r="31" spans="1:8" x14ac:dyDescent="0.25">
      <c r="A31" s="29">
        <v>29</v>
      </c>
      <c r="B31" s="30">
        <v>44659</v>
      </c>
      <c r="C31" s="28">
        <v>0</v>
      </c>
      <c r="D31" s="28">
        <v>157</v>
      </c>
      <c r="E31" s="26" t="s">
        <v>13</v>
      </c>
      <c r="F31" s="16"/>
      <c r="G31" s="17"/>
      <c r="H31" s="17"/>
    </row>
    <row r="32" spans="1:8" x14ac:dyDescent="0.25">
      <c r="A32" s="29">
        <v>30</v>
      </c>
      <c r="B32" s="30">
        <v>44666</v>
      </c>
      <c r="C32" s="31">
        <v>0</v>
      </c>
      <c r="D32" s="31">
        <v>147</v>
      </c>
      <c r="E32" s="32" t="s">
        <v>13</v>
      </c>
      <c r="F32" s="16"/>
      <c r="G32" s="17"/>
      <c r="H32" s="17"/>
    </row>
    <row r="33" spans="1:8" x14ac:dyDescent="0.25">
      <c r="A33" s="29">
        <v>31</v>
      </c>
      <c r="B33" s="30">
        <v>44673</v>
      </c>
      <c r="C33" s="31">
        <v>0</v>
      </c>
      <c r="D33" s="31">
        <v>105</v>
      </c>
      <c r="E33" s="32" t="s">
        <v>13</v>
      </c>
      <c r="F33" s="16"/>
      <c r="G33" s="17"/>
      <c r="H33" s="17"/>
    </row>
    <row r="34" spans="1:8" x14ac:dyDescent="0.25">
      <c r="A34" s="29">
        <v>32</v>
      </c>
      <c r="B34" s="30">
        <v>44680</v>
      </c>
      <c r="C34" s="31">
        <v>20</v>
      </c>
      <c r="D34" s="31">
        <v>101</v>
      </c>
      <c r="E34" s="32" t="s">
        <v>13</v>
      </c>
      <c r="F34" s="16"/>
      <c r="G34" s="17"/>
      <c r="H34" s="17"/>
    </row>
    <row r="35" spans="1:8" x14ac:dyDescent="0.25">
      <c r="A35" s="29">
        <v>33</v>
      </c>
      <c r="B35" s="30">
        <v>44687</v>
      </c>
      <c r="C35" s="31">
        <v>0</v>
      </c>
      <c r="D35" s="31">
        <v>167</v>
      </c>
      <c r="E35" s="32" t="s">
        <v>13</v>
      </c>
      <c r="F35" s="16"/>
      <c r="G35" s="17"/>
      <c r="H35" s="17"/>
    </row>
    <row r="36" spans="1:8" x14ac:dyDescent="0.25">
      <c r="A36" s="29">
        <v>34</v>
      </c>
      <c r="B36" s="30">
        <v>44694</v>
      </c>
      <c r="C36" s="28">
        <v>0</v>
      </c>
      <c r="D36" s="28">
        <v>125</v>
      </c>
      <c r="E36" s="26" t="s">
        <v>13</v>
      </c>
      <c r="F36" s="16"/>
      <c r="G36" s="17"/>
      <c r="H36" s="17"/>
    </row>
    <row r="37" spans="1:8" x14ac:dyDescent="0.25">
      <c r="A37" s="29">
        <v>35</v>
      </c>
      <c r="B37" s="30">
        <v>44701</v>
      </c>
      <c r="C37" s="31">
        <v>0</v>
      </c>
      <c r="D37" s="31">
        <v>178</v>
      </c>
      <c r="E37" s="32" t="s">
        <v>13</v>
      </c>
      <c r="F37" s="16"/>
      <c r="G37" s="17"/>
      <c r="H37" s="17"/>
    </row>
    <row r="38" spans="1:8" x14ac:dyDescent="0.25">
      <c r="A38" s="29">
        <v>36</v>
      </c>
      <c r="B38" s="30">
        <v>44708</v>
      </c>
      <c r="C38" s="28">
        <v>0</v>
      </c>
      <c r="D38" s="28">
        <v>136</v>
      </c>
      <c r="E38" s="26" t="s">
        <v>13</v>
      </c>
      <c r="F38" s="16"/>
      <c r="G38" s="17"/>
      <c r="H38" s="17"/>
    </row>
    <row r="39" spans="1:8" x14ac:dyDescent="0.25">
      <c r="A39" s="29">
        <v>37</v>
      </c>
      <c r="B39" s="30">
        <v>44715</v>
      </c>
      <c r="C39" s="31">
        <v>0</v>
      </c>
      <c r="D39" s="31">
        <v>151</v>
      </c>
      <c r="E39" s="32" t="s">
        <v>13</v>
      </c>
      <c r="F39" s="16"/>
      <c r="G39" s="17"/>
      <c r="H39" s="17"/>
    </row>
    <row r="40" spans="1:8" x14ac:dyDescent="0.25">
      <c r="A40" s="29">
        <v>38</v>
      </c>
      <c r="B40" s="30">
        <v>44722</v>
      </c>
      <c r="C40" s="31">
        <v>0</v>
      </c>
      <c r="D40" s="31">
        <v>162</v>
      </c>
      <c r="E40" s="32" t="s">
        <v>13</v>
      </c>
      <c r="F40" s="16"/>
      <c r="G40" s="17"/>
      <c r="H40" s="17"/>
    </row>
    <row r="41" spans="1:8" x14ac:dyDescent="0.25">
      <c r="A41" s="29">
        <v>39</v>
      </c>
      <c r="B41" s="30">
        <v>44729</v>
      </c>
      <c r="C41" s="28">
        <v>0</v>
      </c>
      <c r="D41" s="28">
        <v>129</v>
      </c>
      <c r="E41" s="26" t="s">
        <v>13</v>
      </c>
      <c r="F41" s="16"/>
      <c r="G41" s="17"/>
      <c r="H41" s="17"/>
    </row>
    <row r="42" spans="1:8" x14ac:dyDescent="0.25">
      <c r="A42" s="29">
        <v>40</v>
      </c>
      <c r="B42" s="30">
        <v>44735</v>
      </c>
      <c r="C42" s="31">
        <v>0</v>
      </c>
      <c r="D42" s="31">
        <v>130</v>
      </c>
      <c r="E42" s="32" t="s">
        <v>13</v>
      </c>
      <c r="F42" s="16"/>
      <c r="G42" s="17"/>
      <c r="H42" s="17"/>
    </row>
    <row r="43" spans="1:8" x14ac:dyDescent="0.25">
      <c r="A43" s="29">
        <v>41</v>
      </c>
      <c r="B43" s="30">
        <v>44742</v>
      </c>
      <c r="C43" s="31">
        <v>20</v>
      </c>
      <c r="D43" s="31">
        <v>164</v>
      </c>
      <c r="E43" s="32" t="s">
        <v>13</v>
      </c>
      <c r="F43" s="16"/>
      <c r="G43" s="17"/>
      <c r="H43" s="17"/>
    </row>
    <row r="44" spans="1:8" x14ac:dyDescent="0.25">
      <c r="A44" s="29">
        <v>42</v>
      </c>
      <c r="B44" s="30">
        <v>44749</v>
      </c>
      <c r="C44" s="38">
        <v>20</v>
      </c>
      <c r="D44" s="38">
        <v>164</v>
      </c>
      <c r="E44" s="39" t="s">
        <v>13</v>
      </c>
      <c r="F44" s="16"/>
      <c r="G44" s="9"/>
      <c r="H44" s="9"/>
    </row>
    <row r="45" spans="1:8" x14ac:dyDescent="0.25">
      <c r="A45" s="29">
        <v>43</v>
      </c>
      <c r="B45" s="30">
        <v>44757</v>
      </c>
      <c r="C45" s="38">
        <v>0</v>
      </c>
      <c r="D45" s="38">
        <v>135</v>
      </c>
      <c r="E45" s="39" t="s">
        <v>13</v>
      </c>
      <c r="F45" s="16"/>
      <c r="G45" s="17"/>
      <c r="H45" s="14"/>
    </row>
    <row r="46" spans="1:8" x14ac:dyDescent="0.25">
      <c r="A46" s="29">
        <v>44</v>
      </c>
      <c r="B46" s="30">
        <v>44764</v>
      </c>
      <c r="C46" s="38">
        <v>0</v>
      </c>
      <c r="D46" s="38">
        <v>103</v>
      </c>
      <c r="E46" s="39" t="s">
        <v>13</v>
      </c>
      <c r="F46" s="16"/>
      <c r="G46" s="17"/>
      <c r="H46" s="14"/>
    </row>
    <row r="47" spans="1:8" x14ac:dyDescent="0.25">
      <c r="A47" s="29">
        <v>45</v>
      </c>
      <c r="B47" s="30">
        <v>44771</v>
      </c>
      <c r="C47" s="38">
        <v>20</v>
      </c>
      <c r="D47" s="38">
        <v>180</v>
      </c>
      <c r="E47" s="38">
        <v>120</v>
      </c>
      <c r="F47" s="16"/>
      <c r="G47" s="17"/>
      <c r="H47" s="14"/>
    </row>
    <row r="48" spans="1:8" x14ac:dyDescent="0.25">
      <c r="A48" s="36">
        <v>46</v>
      </c>
      <c r="B48" s="30">
        <v>44778</v>
      </c>
      <c r="C48" s="38">
        <v>0</v>
      </c>
      <c r="D48" s="38">
        <v>184</v>
      </c>
      <c r="E48" s="39" t="s">
        <v>13</v>
      </c>
      <c r="F48" s="16"/>
      <c r="G48" s="17"/>
      <c r="H48" s="14"/>
    </row>
    <row r="49" spans="1:8" x14ac:dyDescent="0.25">
      <c r="A49" s="29">
        <v>47</v>
      </c>
      <c r="B49" s="30">
        <v>44785</v>
      </c>
      <c r="C49" s="38">
        <v>0</v>
      </c>
      <c r="D49" s="38">
        <v>129</v>
      </c>
      <c r="E49" s="39" t="s">
        <v>13</v>
      </c>
      <c r="F49" s="16"/>
      <c r="G49" s="17"/>
      <c r="H49" s="14"/>
    </row>
    <row r="50" spans="1:8" x14ac:dyDescent="0.25">
      <c r="A50" s="29">
        <v>48</v>
      </c>
      <c r="B50" s="30">
        <v>44792</v>
      </c>
      <c r="C50" s="38">
        <v>0</v>
      </c>
      <c r="D50" s="38">
        <v>161</v>
      </c>
      <c r="E50" s="39" t="s">
        <v>13</v>
      </c>
      <c r="F50" s="16"/>
      <c r="G50" s="17"/>
      <c r="H50" s="14"/>
    </row>
    <row r="51" spans="1:8" x14ac:dyDescent="0.25">
      <c r="A51" s="29">
        <v>49</v>
      </c>
      <c r="B51" s="30">
        <v>44799</v>
      </c>
      <c r="C51" s="38">
        <v>0</v>
      </c>
      <c r="D51" s="38">
        <v>158</v>
      </c>
      <c r="E51" s="39" t="s">
        <v>13</v>
      </c>
      <c r="F51" s="16"/>
      <c r="G51" s="17"/>
      <c r="H51" s="14"/>
    </row>
    <row r="52" spans="1:8" x14ac:dyDescent="0.25">
      <c r="A52" s="29">
        <v>50</v>
      </c>
      <c r="B52" s="30">
        <v>44806</v>
      </c>
      <c r="C52" s="38">
        <v>0</v>
      </c>
      <c r="D52" s="38">
        <v>177</v>
      </c>
      <c r="E52" s="39" t="s">
        <v>13</v>
      </c>
      <c r="F52" s="16"/>
      <c r="G52" s="17"/>
      <c r="H52" s="14"/>
    </row>
    <row r="53" spans="1:8" x14ac:dyDescent="0.25">
      <c r="A53" s="29">
        <v>51</v>
      </c>
      <c r="B53" s="30">
        <v>44812</v>
      </c>
      <c r="C53" s="38">
        <v>20</v>
      </c>
      <c r="D53" s="38">
        <v>155</v>
      </c>
      <c r="E53" s="39" t="s">
        <v>13</v>
      </c>
      <c r="F53" s="16"/>
      <c r="G53" s="17"/>
      <c r="H53" s="14"/>
    </row>
    <row r="54" spans="1:8" x14ac:dyDescent="0.25">
      <c r="A54" s="29">
        <v>52</v>
      </c>
      <c r="B54" s="30">
        <v>44820</v>
      </c>
      <c r="C54" s="38">
        <v>0</v>
      </c>
      <c r="D54" s="38">
        <v>135</v>
      </c>
      <c r="E54" s="39" t="s">
        <v>13</v>
      </c>
      <c r="F54" s="16"/>
      <c r="G54" s="16"/>
      <c r="H54" s="15"/>
    </row>
    <row r="55" spans="1:8" x14ac:dyDescent="0.25">
      <c r="A55" s="29">
        <v>53</v>
      </c>
      <c r="B55" s="30">
        <v>44827</v>
      </c>
      <c r="C55" s="38">
        <v>0</v>
      </c>
      <c r="D55" s="38">
        <v>117</v>
      </c>
      <c r="E55" s="39" t="s">
        <v>13</v>
      </c>
      <c r="F55" s="16"/>
      <c r="G55" s="16"/>
      <c r="H55" s="15"/>
    </row>
    <row r="56" spans="1:8" ht="15.75" thickBot="1" x14ac:dyDescent="0.3">
      <c r="A56" s="29">
        <v>54</v>
      </c>
      <c r="B56" s="30">
        <v>44834</v>
      </c>
      <c r="C56" s="38">
        <v>0</v>
      </c>
      <c r="D56" s="38">
        <v>149</v>
      </c>
      <c r="E56" s="39" t="s">
        <v>13</v>
      </c>
      <c r="F56" s="16"/>
      <c r="G56" s="16"/>
      <c r="H56" s="15"/>
    </row>
    <row r="57" spans="1:8" ht="15.75" thickBot="1" x14ac:dyDescent="0.3">
      <c r="A57" s="10" t="s">
        <v>9</v>
      </c>
      <c r="B57" s="18"/>
      <c r="C57" s="24">
        <f>SUM(C4:C56)</f>
        <v>155</v>
      </c>
      <c r="D57" s="11">
        <f>SUM(D4:D56)</f>
        <v>7560</v>
      </c>
      <c r="E57" s="12">
        <f>SUM(E4:E56)</f>
        <v>120</v>
      </c>
      <c r="F57" s="19"/>
      <c r="G57" s="16"/>
      <c r="H57" s="15"/>
    </row>
    <row r="58" spans="1:8" x14ac:dyDescent="0.25">
      <c r="F58" s="13"/>
      <c r="G58" s="13"/>
      <c r="H58" s="1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I11" sqref="I11"/>
    </sheetView>
  </sheetViews>
  <sheetFormatPr defaultRowHeight="15" x14ac:dyDescent="0.25"/>
  <cols>
    <col min="1" max="1" width="9.28515625" bestFit="1" customWidth="1"/>
    <col min="2" max="2" width="14.42578125" customWidth="1"/>
    <col min="4" max="4" width="9.28515625" bestFit="1" customWidth="1"/>
    <col min="5" max="5" width="10.7109375" bestFit="1" customWidth="1"/>
    <col min="6" max="6" width="9.28515625" bestFit="1" customWidth="1"/>
    <col min="7" max="7" width="14.7109375" customWidth="1"/>
  </cols>
  <sheetData>
    <row r="1" spans="1:7" x14ac:dyDescent="0.25">
      <c r="A1" s="40" t="s">
        <v>14</v>
      </c>
      <c r="B1" s="158"/>
      <c r="C1" s="158"/>
      <c r="D1" s="158"/>
      <c r="E1" s="159" t="s">
        <v>15</v>
      </c>
      <c r="F1" s="159"/>
      <c r="G1" s="160"/>
    </row>
    <row r="2" spans="1:7" x14ac:dyDescent="0.25">
      <c r="A2" s="41" t="s">
        <v>16</v>
      </c>
      <c r="B2" s="161"/>
      <c r="C2" s="161"/>
      <c r="D2" s="161"/>
      <c r="E2" s="159"/>
      <c r="F2" s="159"/>
      <c r="G2" s="160"/>
    </row>
    <row r="3" spans="1:7" ht="15.75" thickBot="1" x14ac:dyDescent="0.3">
      <c r="A3" s="40"/>
      <c r="B3" s="40"/>
      <c r="C3" s="42"/>
      <c r="D3" s="42"/>
      <c r="E3" s="42"/>
      <c r="F3" s="42"/>
      <c r="G3" s="42"/>
    </row>
    <row r="4" spans="1:7" ht="15.75" thickTop="1" x14ac:dyDescent="0.25">
      <c r="A4" s="43"/>
      <c r="B4" s="43"/>
      <c r="C4" s="43"/>
      <c r="D4" s="43"/>
      <c r="E4" s="43"/>
      <c r="F4" s="43"/>
      <c r="G4" s="43"/>
    </row>
    <row r="5" spans="1:7" x14ac:dyDescent="0.25">
      <c r="A5" s="136" t="s">
        <v>17</v>
      </c>
      <c r="B5" s="136"/>
      <c r="C5" s="136"/>
      <c r="D5" s="136"/>
      <c r="E5" s="136"/>
      <c r="F5" s="136"/>
      <c r="G5" s="44"/>
    </row>
    <row r="6" spans="1:7" x14ac:dyDescent="0.25">
      <c r="A6" s="45"/>
      <c r="B6" s="46"/>
      <c r="C6" s="46"/>
      <c r="D6" s="45"/>
      <c r="E6" s="45"/>
      <c r="F6" s="45"/>
      <c r="G6" s="47"/>
    </row>
    <row r="7" spans="1:7" x14ac:dyDescent="0.25">
      <c r="A7" s="48"/>
      <c r="B7" s="162"/>
      <c r="C7" s="163"/>
      <c r="D7" s="48"/>
      <c r="E7" s="48"/>
      <c r="F7" s="48"/>
      <c r="G7" s="49"/>
    </row>
    <row r="8" spans="1:7" x14ac:dyDescent="0.25">
      <c r="A8" s="50"/>
      <c r="B8" s="51"/>
      <c r="C8" s="51"/>
      <c r="D8" s="42"/>
      <c r="E8" s="42"/>
      <c r="F8" s="42"/>
      <c r="G8" s="42"/>
    </row>
    <row r="9" spans="1:7" ht="22.5" x14ac:dyDescent="0.25">
      <c r="A9" s="136" t="s">
        <v>18</v>
      </c>
      <c r="B9" s="164"/>
      <c r="C9" s="164"/>
      <c r="D9" s="164"/>
      <c r="E9" s="164"/>
      <c r="F9" s="165"/>
      <c r="G9" s="52" t="s">
        <v>19</v>
      </c>
    </row>
    <row r="10" spans="1:7" x14ac:dyDescent="0.25">
      <c r="A10" s="53"/>
      <c r="B10" s="53"/>
      <c r="C10" s="53"/>
      <c r="D10" s="53"/>
      <c r="E10" s="53"/>
      <c r="F10" s="54"/>
      <c r="G10" s="55" t="s">
        <v>20</v>
      </c>
    </row>
    <row r="11" spans="1:7" x14ac:dyDescent="0.25">
      <c r="A11" s="56">
        <v>7560</v>
      </c>
      <c r="B11" s="166"/>
      <c r="C11" s="167"/>
      <c r="D11" s="56"/>
      <c r="E11" s="56"/>
      <c r="F11" s="57"/>
      <c r="G11" s="58">
        <f>IF(SUM(A11:F11)&gt;0.1,SUM(A11:F11),0)</f>
        <v>7560</v>
      </c>
    </row>
    <row r="12" spans="1:7" x14ac:dyDescent="0.25">
      <c r="A12" s="42"/>
      <c r="B12" s="42"/>
      <c r="C12" s="42"/>
      <c r="D12" s="42"/>
      <c r="E12" s="42"/>
      <c r="F12" s="42"/>
      <c r="G12" s="42"/>
    </row>
    <row r="13" spans="1:7" ht="22.5" x14ac:dyDescent="0.25">
      <c r="A13" s="136" t="s">
        <v>21</v>
      </c>
      <c r="B13" s="164"/>
      <c r="C13" s="164"/>
      <c r="D13" s="164"/>
      <c r="E13" s="164"/>
      <c r="F13" s="165"/>
      <c r="G13" s="59" t="s">
        <v>22</v>
      </c>
    </row>
    <row r="14" spans="1:7" x14ac:dyDescent="0.25">
      <c r="A14" s="53"/>
      <c r="B14" s="53"/>
      <c r="C14" s="53"/>
      <c r="D14" s="53"/>
      <c r="E14" s="53"/>
      <c r="F14" s="54"/>
      <c r="G14" s="60" t="s">
        <v>23</v>
      </c>
    </row>
    <row r="15" spans="1:7" x14ac:dyDescent="0.25">
      <c r="A15" s="56">
        <v>155</v>
      </c>
      <c r="B15" s="166"/>
      <c r="C15" s="167"/>
      <c r="D15" s="56"/>
      <c r="E15" s="56"/>
      <c r="F15" s="57"/>
      <c r="G15" s="58">
        <f>IF(SUM(A15:F15)&gt;0.1,SUM(A15:F15),0)</f>
        <v>155</v>
      </c>
    </row>
    <row r="16" spans="1:7" x14ac:dyDescent="0.25">
      <c r="A16" s="42"/>
      <c r="B16" s="42"/>
      <c r="C16" s="42"/>
      <c r="D16" s="42"/>
      <c r="E16" s="42"/>
      <c r="F16" s="42"/>
      <c r="G16" s="42"/>
    </row>
    <row r="17" spans="1:7" x14ac:dyDescent="0.25">
      <c r="A17" s="136" t="s">
        <v>24</v>
      </c>
      <c r="B17" s="168"/>
      <c r="C17" s="168"/>
      <c r="D17" s="168"/>
      <c r="E17" s="169"/>
      <c r="F17" s="60" t="s">
        <v>25</v>
      </c>
      <c r="G17" s="56">
        <v>120</v>
      </c>
    </row>
    <row r="18" spans="1:7" ht="36.75" customHeight="1" x14ac:dyDescent="0.25">
      <c r="A18" s="141" t="s">
        <v>26</v>
      </c>
      <c r="B18" s="141"/>
      <c r="C18" s="141"/>
      <c r="D18" s="141"/>
      <c r="E18" s="141"/>
      <c r="F18" s="141"/>
      <c r="G18" s="141"/>
    </row>
    <row r="19" spans="1:7" x14ac:dyDescent="0.25">
      <c r="A19" s="61"/>
      <c r="B19" s="61"/>
      <c r="C19" s="61"/>
      <c r="D19" s="61"/>
      <c r="E19" s="61"/>
      <c r="F19" s="61"/>
      <c r="G19" s="62"/>
    </row>
    <row r="20" spans="1:7" x14ac:dyDescent="0.25">
      <c r="A20" s="136" t="s">
        <v>27</v>
      </c>
      <c r="B20" s="136"/>
      <c r="C20" s="136"/>
      <c r="D20" s="136"/>
      <c r="E20" s="136"/>
      <c r="F20" s="136"/>
      <c r="G20" s="62"/>
    </row>
    <row r="21" spans="1:7" x14ac:dyDescent="0.25">
      <c r="A21" s="63"/>
      <c r="B21" s="61"/>
      <c r="C21" s="61"/>
      <c r="D21" s="61"/>
      <c r="E21" s="61"/>
      <c r="F21" s="61"/>
      <c r="G21" s="62"/>
    </row>
    <row r="22" spans="1:7" x14ac:dyDescent="0.25">
      <c r="A22" s="137" t="s">
        <v>28</v>
      </c>
      <c r="B22" s="138"/>
      <c r="C22" s="139"/>
      <c r="D22" s="146" t="s">
        <v>29</v>
      </c>
      <c r="E22" s="147"/>
      <c r="F22" s="64" t="s">
        <v>30</v>
      </c>
      <c r="G22" s="65" t="s">
        <v>31</v>
      </c>
    </row>
    <row r="23" spans="1:7" x14ac:dyDescent="0.25">
      <c r="A23" s="140"/>
      <c r="B23" s="141"/>
      <c r="C23" s="142"/>
      <c r="D23" s="148" t="s">
        <v>32</v>
      </c>
      <c r="E23" s="149"/>
      <c r="F23" s="152" t="s">
        <v>25</v>
      </c>
      <c r="G23" s="66" t="s">
        <v>33</v>
      </c>
    </row>
    <row r="24" spans="1:7" x14ac:dyDescent="0.25">
      <c r="A24" s="143"/>
      <c r="B24" s="144"/>
      <c r="C24" s="145"/>
      <c r="D24" s="150"/>
      <c r="E24" s="151"/>
      <c r="F24" s="153"/>
      <c r="G24" s="67" t="s">
        <v>34</v>
      </c>
    </row>
    <row r="25" spans="1:7" x14ac:dyDescent="0.25">
      <c r="A25" s="154" t="s">
        <v>35</v>
      </c>
      <c r="B25" s="155"/>
      <c r="C25" s="56"/>
      <c r="D25" s="156">
        <v>0.15</v>
      </c>
      <c r="E25" s="157"/>
      <c r="F25" s="58">
        <f>IF(C25&lt;&gt;"",G17,0)</f>
        <v>0</v>
      </c>
      <c r="G25" s="58">
        <f>IF(F25&gt;0.1,D25*F25,0)</f>
        <v>0</v>
      </c>
    </row>
    <row r="26" spans="1:7" x14ac:dyDescent="0.25">
      <c r="A26" s="154" t="s">
        <v>36</v>
      </c>
      <c r="B26" s="155"/>
      <c r="C26" s="56" t="s">
        <v>37</v>
      </c>
      <c r="D26" s="156">
        <v>0.35</v>
      </c>
      <c r="E26" s="157"/>
      <c r="F26" s="58">
        <f>IF(C26&lt;&gt;"",G17,0)</f>
        <v>120</v>
      </c>
      <c r="G26" s="58">
        <f>IF(F26&gt;0.1,D26*F26,0)</f>
        <v>42</v>
      </c>
    </row>
    <row r="27" spans="1:7" x14ac:dyDescent="0.25">
      <c r="A27" s="154" t="s">
        <v>38</v>
      </c>
      <c r="B27" s="155"/>
      <c r="C27" s="56"/>
      <c r="D27" s="156">
        <v>0.5</v>
      </c>
      <c r="E27" s="157"/>
      <c r="F27" s="58">
        <f>IF(C27&lt;&gt;"",G17,0)</f>
        <v>0</v>
      </c>
      <c r="G27" s="58">
        <f>IF(F27&gt;0.1,D27*F27,0)</f>
        <v>0</v>
      </c>
    </row>
    <row r="28" spans="1:7" x14ac:dyDescent="0.25">
      <c r="A28" s="68" t="str">
        <f>IF((COUNTA(C25:C27))&gt;1,"Error, you have selected both types of still cleaning","")</f>
        <v/>
      </c>
      <c r="B28" s="69"/>
      <c r="C28" s="70"/>
      <c r="D28" s="47"/>
      <c r="E28" s="61"/>
      <c r="F28" s="62"/>
      <c r="G28" s="62"/>
    </row>
    <row r="29" spans="1:7" x14ac:dyDescent="0.25">
      <c r="A29" s="42"/>
      <c r="B29" s="68" t="str">
        <f>IF((COUNTA(C25:C27))&lt;1,"Select a method of still cleaning (see Instruction 2.5)","")</f>
        <v/>
      </c>
      <c r="C29" s="42"/>
      <c r="D29" s="47"/>
      <c r="E29" s="61"/>
      <c r="F29" s="61"/>
      <c r="G29" s="62"/>
    </row>
    <row r="30" spans="1:7" x14ac:dyDescent="0.25">
      <c r="A30" s="134" t="s">
        <v>39</v>
      </c>
      <c r="B30" s="134"/>
      <c r="C30" s="134"/>
      <c r="D30" s="65" t="s">
        <v>40</v>
      </c>
      <c r="E30" s="71" t="s">
        <v>41</v>
      </c>
      <c r="F30" s="72">
        <f>IF((G17+G15)&gt;0.1,G15-(G25+G26+G27),0)</f>
        <v>113</v>
      </c>
      <c r="G30" s="42"/>
    </row>
    <row r="31" spans="1:7" x14ac:dyDescent="0.25">
      <c r="A31" s="73"/>
      <c r="B31" s="73"/>
      <c r="C31" s="73"/>
      <c r="D31" s="62"/>
      <c r="E31" s="74"/>
      <c r="F31" s="75" t="str">
        <f>IF(F30&lt;0," Please check that you have entered all sovent used this month in row 15","")</f>
        <v/>
      </c>
      <c r="G31" s="76"/>
    </row>
    <row r="32" spans="1:7" x14ac:dyDescent="0.25">
      <c r="A32" s="135" t="s">
        <v>42</v>
      </c>
      <c r="B32" s="135"/>
      <c r="C32" s="135"/>
      <c r="D32" s="135"/>
      <c r="E32" s="135"/>
      <c r="F32" s="135"/>
      <c r="G32" s="76"/>
    </row>
    <row r="33" spans="1:7" x14ac:dyDescent="0.25">
      <c r="A33" s="63"/>
      <c r="B33" s="61"/>
      <c r="C33" s="61"/>
      <c r="D33" s="61"/>
      <c r="E33" s="75"/>
      <c r="F33" s="61"/>
      <c r="G33" s="62"/>
    </row>
    <row r="34" spans="1:7" ht="56.25" x14ac:dyDescent="0.25">
      <c r="A34" s="122" t="s">
        <v>43</v>
      </c>
      <c r="B34" s="123"/>
      <c r="C34" s="124"/>
      <c r="D34" s="59" t="s">
        <v>44</v>
      </c>
      <c r="E34" s="60" t="s">
        <v>45</v>
      </c>
      <c r="F34" s="77" t="s">
        <v>46</v>
      </c>
      <c r="G34" s="55" t="s">
        <v>47</v>
      </c>
    </row>
    <row r="35" spans="1:7" x14ac:dyDescent="0.25">
      <c r="A35" s="125"/>
      <c r="B35" s="126"/>
      <c r="C35" s="127"/>
      <c r="D35" s="59" t="s">
        <v>48</v>
      </c>
      <c r="E35" s="78" t="s">
        <v>49</v>
      </c>
      <c r="F35" s="77" t="s">
        <v>50</v>
      </c>
      <c r="G35" s="52" t="s">
        <v>51</v>
      </c>
    </row>
    <row r="36" spans="1:7" x14ac:dyDescent="0.25">
      <c r="A36" s="125"/>
      <c r="B36" s="126"/>
      <c r="C36" s="127"/>
      <c r="D36" s="131" t="s">
        <v>52</v>
      </c>
      <c r="E36" s="66" t="s">
        <v>53</v>
      </c>
      <c r="F36" s="79" t="s">
        <v>54</v>
      </c>
      <c r="G36" s="80" t="s">
        <v>55</v>
      </c>
    </row>
    <row r="37" spans="1:7" x14ac:dyDescent="0.25">
      <c r="A37" s="128"/>
      <c r="B37" s="129"/>
      <c r="C37" s="130"/>
      <c r="D37" s="132"/>
      <c r="E37" s="67" t="s">
        <v>56</v>
      </c>
      <c r="F37" s="81" t="s">
        <v>57</v>
      </c>
      <c r="G37" s="82" t="s">
        <v>58</v>
      </c>
    </row>
    <row r="38" spans="1:7" x14ac:dyDescent="0.25">
      <c r="A38" s="133" t="s">
        <v>59</v>
      </c>
      <c r="B38" s="133"/>
      <c r="C38" s="83"/>
      <c r="D38" s="84">
        <v>1600</v>
      </c>
      <c r="E38" s="85" t="str">
        <f>IF(C38&lt;&gt;"",IF(F$30&lt;&gt;0,G$11/F$30,""),"")</f>
        <v/>
      </c>
      <c r="F38" s="85" t="str">
        <f>IF(C38&lt;&gt;"",IF(F$30&lt;&gt;0,D38/E38,"0"),"")</f>
        <v/>
      </c>
      <c r="G38" s="86" t="str">
        <f>IF(C38&lt;&gt;"",IF(F$30&lt;&gt;0,F$30*D38/1000,"0"),"")</f>
        <v/>
      </c>
    </row>
    <row r="39" spans="1:7" x14ac:dyDescent="0.25">
      <c r="A39" s="133" t="s">
        <v>60</v>
      </c>
      <c r="B39" s="133"/>
      <c r="C39" s="83" t="s">
        <v>37</v>
      </c>
      <c r="D39" s="84">
        <v>970</v>
      </c>
      <c r="E39" s="85">
        <f>IF(C39&lt;&gt;"",IF(F$30&lt;&gt;0,G$11/F$30,""),"")</f>
        <v>66.902654867256643</v>
      </c>
      <c r="F39" s="85">
        <f>IF(C39&lt;&gt;"",IF(F$30&lt;&gt;0,D39/E39,"0"),"")</f>
        <v>14.498677248677247</v>
      </c>
      <c r="G39" s="86">
        <f>IF(C39&lt;&gt;"",IF(F$30&lt;&gt;0,F$30*D39/1000,"0"),"")</f>
        <v>109.61</v>
      </c>
    </row>
    <row r="40" spans="1:7" x14ac:dyDescent="0.25">
      <c r="A40" s="133" t="s">
        <v>61</v>
      </c>
      <c r="B40" s="133"/>
      <c r="C40" s="83"/>
      <c r="D40" s="84">
        <v>970</v>
      </c>
      <c r="E40" s="85" t="str">
        <f>IF(C40&lt;&gt;"",IF(F$30&lt;&gt;0,G$11/F$30,""),"")</f>
        <v/>
      </c>
      <c r="F40" s="85" t="str">
        <f>IF(C40&lt;&gt;"",IF(F$30&lt;&gt;0,D40/E40,"0"),"")</f>
        <v/>
      </c>
      <c r="G40" s="86" t="str">
        <f>IF(C40&lt;&gt;"",IF(F$30&lt;&gt;0,F$30*D40/1000,"0"),"")</f>
        <v/>
      </c>
    </row>
    <row r="41" spans="1:7" x14ac:dyDescent="0.25">
      <c r="A41" s="134" t="s">
        <v>62</v>
      </c>
      <c r="B41" s="134"/>
      <c r="C41" s="83"/>
      <c r="D41" s="83"/>
      <c r="E41" s="85" t="str">
        <f>IF(C41&lt;&gt;"",IF(F$30&lt;&gt;0,G$11/F$30,""),"")</f>
        <v/>
      </c>
      <c r="F41" s="85" t="str">
        <f>IF(C41&lt;&gt;"",IF(F$30&lt;&gt;0,D41/E41,"0"),"")</f>
        <v/>
      </c>
      <c r="G41" s="86" t="str">
        <f>IF(C41&lt;&gt;"",IF(F$30&lt;&gt;0,F$30*D41/1000,"0"),"")</f>
        <v/>
      </c>
    </row>
    <row r="42" spans="1:7" x14ac:dyDescent="0.25">
      <c r="A42" s="68" t="str">
        <f>IF((COUNTA(C38:C41))&gt;1,"Error, you have selected more than one type of solvent","")</f>
        <v/>
      </c>
      <c r="B42" s="42"/>
      <c r="C42" s="42"/>
      <c r="D42" s="42"/>
      <c r="E42" s="42" t="str">
        <f>IF(SUM(E38:E41)&lt;0,"Please ensure you have accounted for all solvent used this month","")</f>
        <v/>
      </c>
      <c r="F42" s="68" t="str">
        <f>IF(F41=0,"Enter the sg for your solvent","")</f>
        <v/>
      </c>
      <c r="G42" s="42"/>
    </row>
    <row r="43" spans="1:7" x14ac:dyDescent="0.25">
      <c r="A43" s="42"/>
      <c r="B43" s="68" t="str">
        <f>IF((COUNTA(C38:C41))&lt;1,"Select a solvent type (see Instruction 2.6)","")</f>
        <v/>
      </c>
      <c r="C43" s="42"/>
      <c r="D43" s="42"/>
      <c r="E43" s="42"/>
      <c r="F43" s="42"/>
      <c r="G43" s="42"/>
    </row>
    <row r="44" spans="1:7" x14ac:dyDescent="0.25">
      <c r="A44" s="87">
        <f>SUM(G38:G41)</f>
        <v>109.61</v>
      </c>
      <c r="B44" s="88">
        <f>IF(C38&lt;&gt;"",1600,970)</f>
        <v>970</v>
      </c>
      <c r="C44" s="61"/>
      <c r="D44" s="121" t="s">
        <v>63</v>
      </c>
      <c r="E44" s="121"/>
      <c r="F44" s="121"/>
      <c r="G44" s="89" t="str">
        <f>IF(SUM(F38:F41)&lt;=20,"OK", "PROBLEM")</f>
        <v>OK</v>
      </c>
    </row>
  </sheetData>
  <mergeCells count="32">
    <mergeCell ref="A18:G18"/>
    <mergeCell ref="B1:D1"/>
    <mergeCell ref="E1:F2"/>
    <mergeCell ref="G1:G2"/>
    <mergeCell ref="B2:D2"/>
    <mergeCell ref="A5:F5"/>
    <mergeCell ref="B7:C7"/>
    <mergeCell ref="A9:F9"/>
    <mergeCell ref="B11:C11"/>
    <mergeCell ref="A13:F13"/>
    <mergeCell ref="B15:C15"/>
    <mergeCell ref="A17:E17"/>
    <mergeCell ref="A32:F32"/>
    <mergeCell ref="A20:F20"/>
    <mergeCell ref="A22:C24"/>
    <mergeCell ref="D22:E22"/>
    <mergeCell ref="D23:E24"/>
    <mergeCell ref="F23:F24"/>
    <mergeCell ref="A25:B25"/>
    <mergeCell ref="D25:E25"/>
    <mergeCell ref="A26:B26"/>
    <mergeCell ref="D26:E26"/>
    <mergeCell ref="A27:B27"/>
    <mergeCell ref="D27:E27"/>
    <mergeCell ref="A30:C30"/>
    <mergeCell ref="D44:F44"/>
    <mergeCell ref="A34:C37"/>
    <mergeCell ref="D36:D37"/>
    <mergeCell ref="A38:B38"/>
    <mergeCell ref="A39:B39"/>
    <mergeCell ref="A40:B40"/>
    <mergeCell ref="A41:B4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E30" sqref="E30"/>
    </sheetView>
  </sheetViews>
  <sheetFormatPr defaultRowHeight="15" x14ac:dyDescent="0.25"/>
  <cols>
    <col min="10" max="10" width="15.42578125" customWidth="1"/>
    <col min="14" max="14" width="17.28515625" customWidth="1"/>
  </cols>
  <sheetData>
    <row r="1" spans="1:14" x14ac:dyDescent="0.25">
      <c r="A1" s="63" t="s">
        <v>14</v>
      </c>
      <c r="B1" s="201" t="s">
        <v>13</v>
      </c>
      <c r="C1" s="201"/>
      <c r="D1" s="201"/>
      <c r="E1" s="201"/>
      <c r="F1" s="201"/>
      <c r="G1" s="201"/>
      <c r="H1" s="201"/>
      <c r="I1" s="201"/>
      <c r="J1" s="201"/>
      <c r="K1" s="201"/>
      <c r="L1" s="201"/>
      <c r="M1" s="90" t="s">
        <v>64</v>
      </c>
      <c r="N1" s="91"/>
    </row>
    <row r="2" spans="1:14" x14ac:dyDescent="0.25">
      <c r="A2" s="152" t="s">
        <v>65</v>
      </c>
      <c r="B2" s="186" t="s">
        <v>66</v>
      </c>
      <c r="C2" s="187"/>
      <c r="D2" s="187"/>
      <c r="E2" s="188"/>
      <c r="F2" s="186" t="s">
        <v>67</v>
      </c>
      <c r="G2" s="187"/>
      <c r="H2" s="187"/>
      <c r="I2" s="188"/>
      <c r="J2" s="152" t="s">
        <v>68</v>
      </c>
      <c r="K2" s="148" t="s">
        <v>69</v>
      </c>
      <c r="L2" s="192"/>
      <c r="M2" s="192"/>
      <c r="N2" s="149"/>
    </row>
    <row r="3" spans="1:14" x14ac:dyDescent="0.25">
      <c r="A3" s="185"/>
      <c r="B3" s="189"/>
      <c r="C3" s="190"/>
      <c r="D3" s="190"/>
      <c r="E3" s="191"/>
      <c r="F3" s="189"/>
      <c r="G3" s="190"/>
      <c r="H3" s="190"/>
      <c r="I3" s="191"/>
      <c r="J3" s="153"/>
      <c r="K3" s="193" t="s">
        <v>70</v>
      </c>
      <c r="L3" s="194"/>
      <c r="M3" s="194"/>
      <c r="N3" s="195"/>
    </row>
    <row r="4" spans="1:14" x14ac:dyDescent="0.25">
      <c r="A4" s="185"/>
      <c r="B4" s="199" t="s">
        <v>20</v>
      </c>
      <c r="C4" s="199"/>
      <c r="D4" s="199"/>
      <c r="E4" s="199"/>
      <c r="F4" s="199" t="s">
        <v>55</v>
      </c>
      <c r="G4" s="199"/>
      <c r="H4" s="199"/>
      <c r="I4" s="199"/>
      <c r="J4" s="92" t="s">
        <v>71</v>
      </c>
      <c r="K4" s="196"/>
      <c r="L4" s="197"/>
      <c r="M4" s="197"/>
      <c r="N4" s="198"/>
    </row>
    <row r="5" spans="1:14" ht="22.5" x14ac:dyDescent="0.25">
      <c r="A5" s="185"/>
      <c r="B5" s="200" t="s">
        <v>51</v>
      </c>
      <c r="C5" s="200"/>
      <c r="D5" s="200"/>
      <c r="E5" s="200"/>
      <c r="F5" s="200" t="s">
        <v>51</v>
      </c>
      <c r="G5" s="200"/>
      <c r="H5" s="200"/>
      <c r="I5" s="200"/>
      <c r="J5" s="93" t="s">
        <v>72</v>
      </c>
      <c r="K5" s="200" t="s">
        <v>40</v>
      </c>
      <c r="L5" s="200"/>
      <c r="M5" s="200"/>
      <c r="N5" s="200"/>
    </row>
    <row r="6" spans="1:14" x14ac:dyDescent="0.25">
      <c r="A6" s="153"/>
      <c r="B6" s="60" t="s">
        <v>73</v>
      </c>
      <c r="C6" s="60" t="s">
        <v>74</v>
      </c>
      <c r="D6" s="60" t="s">
        <v>75</v>
      </c>
      <c r="E6" s="60" t="s">
        <v>76</v>
      </c>
      <c r="F6" s="60" t="s">
        <v>73</v>
      </c>
      <c r="G6" s="60" t="s">
        <v>74</v>
      </c>
      <c r="H6" s="60" t="s">
        <v>75</v>
      </c>
      <c r="I6" s="60" t="s">
        <v>76</v>
      </c>
      <c r="J6" s="60" t="s">
        <v>77</v>
      </c>
      <c r="K6" s="60" t="s">
        <v>73</v>
      </c>
      <c r="L6" s="60" t="s">
        <v>74</v>
      </c>
      <c r="M6" s="60" t="s">
        <v>75</v>
      </c>
      <c r="N6" s="60" t="s">
        <v>76</v>
      </c>
    </row>
    <row r="7" spans="1:14" x14ac:dyDescent="0.25">
      <c r="A7" s="94" t="s">
        <v>13</v>
      </c>
      <c r="B7" s="95">
        <v>7560</v>
      </c>
      <c r="C7" s="95">
        <v>0</v>
      </c>
      <c r="D7" s="95">
        <v>0</v>
      </c>
      <c r="E7" s="95">
        <v>0</v>
      </c>
      <c r="F7" s="96">
        <v>109.61</v>
      </c>
      <c r="G7" s="96">
        <v>0</v>
      </c>
      <c r="H7" s="96">
        <v>0</v>
      </c>
      <c r="I7" s="96">
        <v>0</v>
      </c>
      <c r="J7" s="97">
        <v>14.498677248677248</v>
      </c>
      <c r="K7" s="98">
        <v>120</v>
      </c>
      <c r="L7" s="98" t="s">
        <v>13</v>
      </c>
      <c r="M7" s="98" t="s">
        <v>13</v>
      </c>
      <c r="N7" s="98" t="s">
        <v>13</v>
      </c>
    </row>
    <row r="8" spans="1:14" x14ac:dyDescent="0.25">
      <c r="A8" s="94" t="s">
        <v>13</v>
      </c>
      <c r="B8" s="95">
        <v>0</v>
      </c>
      <c r="C8" s="95">
        <v>0</v>
      </c>
      <c r="D8" s="95">
        <v>0</v>
      </c>
      <c r="E8" s="95">
        <v>0</v>
      </c>
      <c r="F8" s="96">
        <v>0</v>
      </c>
      <c r="G8" s="96">
        <v>0</v>
      </c>
      <c r="H8" s="96">
        <v>0</v>
      </c>
      <c r="I8" s="96">
        <v>0</v>
      </c>
      <c r="J8" s="97" t="s">
        <v>13</v>
      </c>
      <c r="K8" s="98" t="s">
        <v>13</v>
      </c>
      <c r="L8" s="98" t="s">
        <v>13</v>
      </c>
      <c r="M8" s="98" t="s">
        <v>13</v>
      </c>
      <c r="N8" s="98" t="s">
        <v>13</v>
      </c>
    </row>
    <row r="9" spans="1:14" x14ac:dyDescent="0.25">
      <c r="A9" s="94" t="s">
        <v>13</v>
      </c>
      <c r="B9" s="95">
        <v>0</v>
      </c>
      <c r="C9" s="95">
        <v>0</v>
      </c>
      <c r="D9" s="95">
        <v>0</v>
      </c>
      <c r="E9" s="95">
        <v>0</v>
      </c>
      <c r="F9" s="96">
        <v>0</v>
      </c>
      <c r="G9" s="96">
        <v>0</v>
      </c>
      <c r="H9" s="96">
        <v>0</v>
      </c>
      <c r="I9" s="96">
        <v>0</v>
      </c>
      <c r="J9" s="97" t="s">
        <v>13</v>
      </c>
      <c r="K9" s="98" t="s">
        <v>13</v>
      </c>
      <c r="L9" s="98" t="s">
        <v>13</v>
      </c>
      <c r="M9" s="98" t="s">
        <v>13</v>
      </c>
      <c r="N9" s="98" t="s">
        <v>13</v>
      </c>
    </row>
    <row r="10" spans="1:14" x14ac:dyDescent="0.25">
      <c r="A10" s="94" t="s">
        <v>13</v>
      </c>
      <c r="B10" s="95">
        <v>0</v>
      </c>
      <c r="C10" s="95">
        <v>0</v>
      </c>
      <c r="D10" s="95">
        <v>0</v>
      </c>
      <c r="E10" s="95">
        <v>0</v>
      </c>
      <c r="F10" s="96">
        <v>0</v>
      </c>
      <c r="G10" s="96">
        <v>0</v>
      </c>
      <c r="H10" s="96">
        <v>0</v>
      </c>
      <c r="I10" s="96">
        <v>0</v>
      </c>
      <c r="J10" s="97" t="s">
        <v>13</v>
      </c>
      <c r="K10" s="98" t="s">
        <v>13</v>
      </c>
      <c r="L10" s="98" t="s">
        <v>13</v>
      </c>
      <c r="M10" s="98" t="s">
        <v>13</v>
      </c>
      <c r="N10" s="98" t="s">
        <v>13</v>
      </c>
    </row>
    <row r="11" spans="1:14" x14ac:dyDescent="0.25">
      <c r="A11" s="94" t="s">
        <v>13</v>
      </c>
      <c r="B11" s="95">
        <v>0</v>
      </c>
      <c r="C11" s="95">
        <v>0</v>
      </c>
      <c r="D11" s="95">
        <v>0</v>
      </c>
      <c r="E11" s="95">
        <v>0</v>
      </c>
      <c r="F11" s="96">
        <v>0</v>
      </c>
      <c r="G11" s="96">
        <v>0</v>
      </c>
      <c r="H11" s="96">
        <v>0</v>
      </c>
      <c r="I11" s="96">
        <v>0</v>
      </c>
      <c r="J11" s="97" t="s">
        <v>13</v>
      </c>
      <c r="K11" s="98" t="s">
        <v>13</v>
      </c>
      <c r="L11" s="98" t="s">
        <v>13</v>
      </c>
      <c r="M11" s="98" t="s">
        <v>13</v>
      </c>
      <c r="N11" s="98" t="s">
        <v>13</v>
      </c>
    </row>
    <row r="12" spans="1:14" x14ac:dyDescent="0.25">
      <c r="A12" s="94" t="s">
        <v>13</v>
      </c>
      <c r="B12" s="95">
        <v>0</v>
      </c>
      <c r="C12" s="95">
        <v>0</v>
      </c>
      <c r="D12" s="95">
        <v>0</v>
      </c>
      <c r="E12" s="95">
        <v>0</v>
      </c>
      <c r="F12" s="96">
        <v>0</v>
      </c>
      <c r="G12" s="96">
        <v>0</v>
      </c>
      <c r="H12" s="96">
        <v>0</v>
      </c>
      <c r="I12" s="96">
        <v>0</v>
      </c>
      <c r="J12" s="97" t="s">
        <v>13</v>
      </c>
      <c r="K12" s="98" t="s">
        <v>13</v>
      </c>
      <c r="L12" s="98" t="s">
        <v>13</v>
      </c>
      <c r="M12" s="98" t="s">
        <v>13</v>
      </c>
      <c r="N12" s="98" t="s">
        <v>13</v>
      </c>
    </row>
    <row r="13" spans="1:14" x14ac:dyDescent="0.25">
      <c r="A13" s="94" t="s">
        <v>13</v>
      </c>
      <c r="B13" s="95">
        <v>0</v>
      </c>
      <c r="C13" s="95">
        <v>0</v>
      </c>
      <c r="D13" s="95">
        <v>0</v>
      </c>
      <c r="E13" s="95">
        <v>0</v>
      </c>
      <c r="F13" s="96">
        <v>0</v>
      </c>
      <c r="G13" s="96">
        <v>0</v>
      </c>
      <c r="H13" s="96">
        <v>0</v>
      </c>
      <c r="I13" s="96">
        <v>0</v>
      </c>
      <c r="J13" s="97" t="s">
        <v>13</v>
      </c>
      <c r="K13" s="98" t="s">
        <v>13</v>
      </c>
      <c r="L13" s="98" t="s">
        <v>13</v>
      </c>
      <c r="M13" s="98" t="s">
        <v>13</v>
      </c>
      <c r="N13" s="98" t="s">
        <v>13</v>
      </c>
    </row>
    <row r="14" spans="1:14" x14ac:dyDescent="0.25">
      <c r="A14" s="94" t="s">
        <v>13</v>
      </c>
      <c r="B14" s="95">
        <v>0</v>
      </c>
      <c r="C14" s="95">
        <v>0</v>
      </c>
      <c r="D14" s="95">
        <v>0</v>
      </c>
      <c r="E14" s="95">
        <v>0</v>
      </c>
      <c r="F14" s="96">
        <v>0</v>
      </c>
      <c r="G14" s="96">
        <v>0</v>
      </c>
      <c r="H14" s="96">
        <v>0</v>
      </c>
      <c r="I14" s="96">
        <v>0</v>
      </c>
      <c r="J14" s="97" t="s">
        <v>13</v>
      </c>
      <c r="K14" s="98" t="s">
        <v>13</v>
      </c>
      <c r="L14" s="98" t="s">
        <v>13</v>
      </c>
      <c r="M14" s="98" t="s">
        <v>13</v>
      </c>
      <c r="N14" s="98" t="s">
        <v>13</v>
      </c>
    </row>
    <row r="15" spans="1:14" x14ac:dyDescent="0.25">
      <c r="A15" s="94" t="s">
        <v>13</v>
      </c>
      <c r="B15" s="95">
        <v>0</v>
      </c>
      <c r="C15" s="95">
        <v>0</v>
      </c>
      <c r="D15" s="95">
        <v>0</v>
      </c>
      <c r="E15" s="95">
        <v>0</v>
      </c>
      <c r="F15" s="96">
        <v>0</v>
      </c>
      <c r="G15" s="96">
        <v>0</v>
      </c>
      <c r="H15" s="96">
        <v>0</v>
      </c>
      <c r="I15" s="96">
        <v>0</v>
      </c>
      <c r="J15" s="97" t="s">
        <v>13</v>
      </c>
      <c r="K15" s="98" t="s">
        <v>13</v>
      </c>
      <c r="L15" s="98" t="s">
        <v>13</v>
      </c>
      <c r="M15" s="98" t="s">
        <v>13</v>
      </c>
      <c r="N15" s="98" t="s">
        <v>13</v>
      </c>
    </row>
    <row r="16" spans="1:14" x14ac:dyDescent="0.25">
      <c r="A16" s="94" t="s">
        <v>13</v>
      </c>
      <c r="B16" s="95">
        <v>0</v>
      </c>
      <c r="C16" s="95">
        <v>0</v>
      </c>
      <c r="D16" s="95">
        <v>0</v>
      </c>
      <c r="E16" s="95">
        <v>0</v>
      </c>
      <c r="F16" s="96">
        <v>0</v>
      </c>
      <c r="G16" s="96">
        <v>0</v>
      </c>
      <c r="H16" s="96">
        <v>0</v>
      </c>
      <c r="I16" s="96">
        <v>0</v>
      </c>
      <c r="J16" s="97" t="s">
        <v>13</v>
      </c>
      <c r="K16" s="98" t="s">
        <v>13</v>
      </c>
      <c r="L16" s="98" t="s">
        <v>13</v>
      </c>
      <c r="M16" s="98" t="s">
        <v>13</v>
      </c>
      <c r="N16" s="98" t="s">
        <v>13</v>
      </c>
    </row>
    <row r="17" spans="1:14" x14ac:dyDescent="0.25">
      <c r="A17" s="94" t="s">
        <v>13</v>
      </c>
      <c r="B17" s="95">
        <v>0</v>
      </c>
      <c r="C17" s="95">
        <v>0</v>
      </c>
      <c r="D17" s="95">
        <v>0</v>
      </c>
      <c r="E17" s="95">
        <v>0</v>
      </c>
      <c r="F17" s="96">
        <v>0</v>
      </c>
      <c r="G17" s="96">
        <v>0</v>
      </c>
      <c r="H17" s="96">
        <v>0</v>
      </c>
      <c r="I17" s="96">
        <v>0</v>
      </c>
      <c r="J17" s="97" t="s">
        <v>13</v>
      </c>
      <c r="K17" s="98" t="s">
        <v>13</v>
      </c>
      <c r="L17" s="98" t="s">
        <v>13</v>
      </c>
      <c r="M17" s="98" t="s">
        <v>13</v>
      </c>
      <c r="N17" s="98" t="s">
        <v>13</v>
      </c>
    </row>
    <row r="18" spans="1:14" ht="15.75" thickBot="1" x14ac:dyDescent="0.3">
      <c r="A18" s="94" t="s">
        <v>13</v>
      </c>
      <c r="B18" s="99">
        <v>0</v>
      </c>
      <c r="C18" s="99">
        <v>0</v>
      </c>
      <c r="D18" s="99">
        <v>0</v>
      </c>
      <c r="E18" s="99">
        <v>0</v>
      </c>
      <c r="F18" s="100">
        <v>0</v>
      </c>
      <c r="G18" s="100">
        <v>0</v>
      </c>
      <c r="H18" s="100">
        <v>0</v>
      </c>
      <c r="I18" s="100">
        <v>0</v>
      </c>
      <c r="J18" s="97" t="s">
        <v>13</v>
      </c>
      <c r="K18" s="101" t="s">
        <v>13</v>
      </c>
      <c r="L18" s="101" t="s">
        <v>13</v>
      </c>
      <c r="M18" s="101" t="s">
        <v>13</v>
      </c>
      <c r="N18" s="101" t="s">
        <v>13</v>
      </c>
    </row>
    <row r="19" spans="1:14" ht="23.25" thickBot="1" x14ac:dyDescent="0.3">
      <c r="A19" s="102" t="s">
        <v>78</v>
      </c>
      <c r="B19" s="103">
        <v>7560</v>
      </c>
      <c r="C19" s="103" t="s">
        <v>13</v>
      </c>
      <c r="D19" s="103" t="s">
        <v>13</v>
      </c>
      <c r="E19" s="103" t="s">
        <v>13</v>
      </c>
      <c r="F19" s="104">
        <v>109.61</v>
      </c>
      <c r="G19" s="104" t="s">
        <v>13</v>
      </c>
      <c r="H19" s="104" t="s">
        <v>13</v>
      </c>
      <c r="I19" s="104" t="s">
        <v>13</v>
      </c>
      <c r="J19" s="105"/>
      <c r="K19" s="106">
        <v>120</v>
      </c>
      <c r="L19" s="106" t="s">
        <v>13</v>
      </c>
      <c r="M19" s="106" t="s">
        <v>13</v>
      </c>
      <c r="N19" s="106" t="s">
        <v>13</v>
      </c>
    </row>
    <row r="20" spans="1:14" x14ac:dyDescent="0.25">
      <c r="A20" s="107"/>
      <c r="B20" s="108"/>
      <c r="C20" s="108"/>
      <c r="D20" s="108"/>
      <c r="E20" s="108"/>
      <c r="F20" s="108"/>
      <c r="G20" s="108"/>
      <c r="H20" s="108"/>
      <c r="I20" s="75"/>
      <c r="J20" s="109"/>
      <c r="K20" s="42"/>
      <c r="L20" s="42"/>
      <c r="M20" s="42"/>
      <c r="N20" s="42"/>
    </row>
    <row r="21" spans="1:14" ht="78.75" x14ac:dyDescent="0.25">
      <c r="A21" s="110" t="s">
        <v>79</v>
      </c>
      <c r="B21" s="42"/>
      <c r="C21" s="42"/>
      <c r="D21" s="170" t="s">
        <v>80</v>
      </c>
      <c r="E21" s="170"/>
      <c r="F21" s="170" t="s">
        <v>81</v>
      </c>
      <c r="G21" s="170"/>
      <c r="H21" s="108"/>
      <c r="I21" s="108"/>
      <c r="J21" s="42"/>
      <c r="K21" s="42"/>
      <c r="L21" s="170" t="s">
        <v>82</v>
      </c>
      <c r="M21" s="170"/>
      <c r="N21" s="170"/>
    </row>
    <row r="22" spans="1:14" x14ac:dyDescent="0.25">
      <c r="A22" s="183" t="s">
        <v>83</v>
      </c>
      <c r="B22" s="111"/>
      <c r="C22" s="111"/>
      <c r="D22" s="186" t="s">
        <v>84</v>
      </c>
      <c r="E22" s="188"/>
      <c r="F22" s="186" t="s">
        <v>85</v>
      </c>
      <c r="G22" s="188"/>
      <c r="H22" s="108"/>
      <c r="I22" s="108"/>
      <c r="J22" s="42"/>
      <c r="K22" s="42"/>
      <c r="L22" s="199" t="s">
        <v>86</v>
      </c>
      <c r="M22" s="199"/>
      <c r="N22" s="199"/>
    </row>
    <row r="23" spans="1:14" x14ac:dyDescent="0.25">
      <c r="A23" s="184"/>
      <c r="B23" s="111"/>
      <c r="C23" s="111"/>
      <c r="D23" s="177" t="s">
        <v>87</v>
      </c>
      <c r="E23" s="178"/>
      <c r="F23" s="177" t="s">
        <v>88</v>
      </c>
      <c r="G23" s="178"/>
      <c r="H23" s="108"/>
      <c r="I23" s="108"/>
      <c r="J23" s="42"/>
      <c r="K23" s="42"/>
      <c r="L23" s="179" t="s">
        <v>89</v>
      </c>
      <c r="M23" s="179"/>
      <c r="N23" s="179"/>
    </row>
    <row r="24" spans="1:14" ht="15.75" thickBot="1" x14ac:dyDescent="0.3">
      <c r="A24" s="92" t="s">
        <v>90</v>
      </c>
      <c r="B24" s="76"/>
      <c r="C24" s="76"/>
      <c r="D24" s="152" t="s">
        <v>51</v>
      </c>
      <c r="E24" s="152"/>
      <c r="F24" s="152" t="s">
        <v>51</v>
      </c>
      <c r="G24" s="152"/>
      <c r="H24" s="76"/>
      <c r="I24" s="76"/>
      <c r="J24" s="76"/>
      <c r="K24" s="76"/>
      <c r="L24" s="152" t="s">
        <v>77</v>
      </c>
      <c r="M24" s="152"/>
      <c r="N24" s="152"/>
    </row>
    <row r="25" spans="1:14" ht="15.75" thickBot="1" x14ac:dyDescent="0.3">
      <c r="A25" s="112">
        <v>6.25</v>
      </c>
      <c r="B25" s="42"/>
      <c r="C25" s="42"/>
      <c r="D25" s="180">
        <v>7560</v>
      </c>
      <c r="E25" s="180"/>
      <c r="F25" s="181">
        <v>115.86</v>
      </c>
      <c r="G25" s="181"/>
      <c r="H25" s="42"/>
      <c r="I25" s="42"/>
      <c r="J25" s="182" t="s">
        <v>91</v>
      </c>
      <c r="K25" s="182"/>
      <c r="L25" s="181">
        <v>15.325396825396826</v>
      </c>
      <c r="M25" s="181"/>
      <c r="N25" s="181"/>
    </row>
    <row r="26" spans="1:14" ht="15.75" thickBot="1" x14ac:dyDescent="0.3">
      <c r="A26" s="42"/>
      <c r="B26" s="42"/>
      <c r="C26" s="42"/>
      <c r="D26" s="42"/>
      <c r="E26" s="42"/>
      <c r="F26" s="42"/>
      <c r="G26" s="42"/>
      <c r="H26" s="42"/>
      <c r="I26" s="42"/>
      <c r="J26" s="42"/>
      <c r="K26" s="42"/>
      <c r="L26" s="42"/>
      <c r="M26" s="42"/>
      <c r="N26" s="42"/>
    </row>
    <row r="27" spans="1:14" ht="23.25" customHeight="1" thickBot="1" x14ac:dyDescent="0.3">
      <c r="A27" s="170" t="s">
        <v>92</v>
      </c>
      <c r="B27" s="170"/>
      <c r="C27" s="171"/>
      <c r="D27" s="172">
        <v>5793</v>
      </c>
      <c r="E27" s="173"/>
      <c r="F27" s="42"/>
      <c r="G27" s="113"/>
      <c r="H27" s="113"/>
      <c r="I27" s="113"/>
      <c r="J27" s="174" t="s">
        <v>93</v>
      </c>
      <c r="K27" s="175"/>
      <c r="L27" s="176" t="s">
        <v>94</v>
      </c>
      <c r="M27" s="176"/>
      <c r="N27" s="176"/>
    </row>
  </sheetData>
  <mergeCells count="33">
    <mergeCell ref="F21:G21"/>
    <mergeCell ref="D22:E22"/>
    <mergeCell ref="L22:N22"/>
    <mergeCell ref="D23:E23"/>
    <mergeCell ref="B1:L1"/>
    <mergeCell ref="D21:E21"/>
    <mergeCell ref="F22:G22"/>
    <mergeCell ref="L21:N21"/>
    <mergeCell ref="A2:A6"/>
    <mergeCell ref="B2:E3"/>
    <mergeCell ref="F2:I3"/>
    <mergeCell ref="J2:J3"/>
    <mergeCell ref="K2:N2"/>
    <mergeCell ref="K3:N4"/>
    <mergeCell ref="B4:E4"/>
    <mergeCell ref="F4:I4"/>
    <mergeCell ref="B5:E5"/>
    <mergeCell ref="F5:I5"/>
    <mergeCell ref="K5:N5"/>
    <mergeCell ref="A27:C27"/>
    <mergeCell ref="D27:E27"/>
    <mergeCell ref="J27:K27"/>
    <mergeCell ref="L27:N27"/>
    <mergeCell ref="F23:G23"/>
    <mergeCell ref="L23:N23"/>
    <mergeCell ref="D24:E24"/>
    <mergeCell ref="F24:G24"/>
    <mergeCell ref="L24:N24"/>
    <mergeCell ref="D25:E25"/>
    <mergeCell ref="F25:G25"/>
    <mergeCell ref="J25:K25"/>
    <mergeCell ref="L25:N25"/>
    <mergeCell ref="A22:A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Solv Calc</vt:lpstr>
      <vt:lpstr>DEFRA Formula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Carly Wasilewski</dc:creator>
  <cp:lastModifiedBy>Burns, Carly</cp:lastModifiedBy>
  <dcterms:created xsi:type="dcterms:W3CDTF">2020-08-26T12:46:37Z</dcterms:created>
  <dcterms:modified xsi:type="dcterms:W3CDTF">2022-10-28T14:26:48Z</dcterms:modified>
</cp:coreProperties>
</file>